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345" windowHeight="4635" tabRatio="683" firstSheet="2" activeTab="2"/>
  </bookViews>
  <sheets>
    <sheet name="Planilha1" sheetId="18" state="hidden" r:id="rId1"/>
    <sheet name="Receitas" sheetId="17" r:id="rId2"/>
    <sheet name="Dados" sheetId="15" r:id="rId3"/>
    <sheet name="PPA - ANEXO I" sheetId="14" state="hidden" r:id="rId4"/>
    <sheet name="PPA - ANEXO II" sheetId="13" state="hidden" r:id="rId5"/>
    <sheet name="PPA - ANEXO III" sheetId="12" state="hidden" r:id="rId6"/>
    <sheet name="PPA - ANEXO IV" sheetId="11" state="hidden" r:id="rId7"/>
    <sheet name="LDO - ANEXO V" sheetId="10" state="hidden" r:id="rId8"/>
    <sheet name="LDO - ANEXO VI" sheetId="9" state="hidden" r:id="rId9"/>
    <sheet name="METAS I" sheetId="8" r:id="rId10"/>
    <sheet name="METAS II" sheetId="7" r:id="rId11"/>
    <sheet name="METAS III" sheetId="6" r:id="rId12"/>
    <sheet name="METAS IV" sheetId="5" r:id="rId13"/>
    <sheet name="METAS V" sheetId="4" r:id="rId14"/>
    <sheet name="METAS VI" sheetId="1" r:id="rId15"/>
    <sheet name="METAS VII" sheetId="2" r:id="rId16"/>
    <sheet name="METAS VIII" sheetId="3" r:id="rId17"/>
    <sheet name="RISCOS FISCAIS" sheetId="16" r:id="rId1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6" l="1"/>
  <c r="K7" i="17" l="1"/>
  <c r="L13" i="17"/>
  <c r="L7" i="17"/>
  <c r="B10" i="1" l="1"/>
  <c r="B9" i="1" s="1"/>
  <c r="E191" i="18" l="1"/>
  <c r="D191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45" i="18"/>
  <c r="E146" i="18"/>
  <c r="E147" i="18"/>
  <c r="E148" i="18"/>
  <c r="E149" i="18"/>
  <c r="E150" i="18"/>
  <c r="E151" i="18"/>
  <c r="E152" i="18"/>
  <c r="E153" i="18"/>
  <c r="E154" i="18"/>
  <c r="E155" i="18"/>
  <c r="E156" i="18"/>
  <c r="E157" i="18"/>
  <c r="E158" i="18"/>
  <c r="E159" i="18"/>
  <c r="E160" i="18"/>
  <c r="E161" i="18"/>
  <c r="E162" i="18"/>
  <c r="E163" i="18"/>
  <c r="E164" i="18"/>
  <c r="E165" i="18"/>
  <c r="E166" i="18"/>
  <c r="E167" i="18"/>
  <c r="E168" i="18"/>
  <c r="E169" i="18"/>
  <c r="E170" i="18"/>
  <c r="E171" i="18"/>
  <c r="E172" i="18"/>
  <c r="E173" i="18"/>
  <c r="E174" i="18"/>
  <c r="E175" i="18"/>
  <c r="E176" i="18"/>
  <c r="E177" i="18"/>
  <c r="E178" i="18"/>
  <c r="E179" i="18"/>
  <c r="E180" i="18"/>
  <c r="E181" i="18"/>
  <c r="E182" i="18"/>
  <c r="E183" i="18"/>
  <c r="E184" i="18"/>
  <c r="E185" i="18"/>
  <c r="E186" i="18"/>
  <c r="E187" i="18"/>
  <c r="E188" i="18"/>
  <c r="E189" i="18"/>
  <c r="E190" i="18"/>
  <c r="E2" i="18"/>
  <c r="K10" i="16" l="1"/>
  <c r="K11" i="16"/>
  <c r="K12" i="16"/>
  <c r="K13" i="16"/>
  <c r="K14" i="16"/>
  <c r="K15" i="16"/>
  <c r="K16" i="16"/>
  <c r="K17" i="16"/>
  <c r="K18" i="16"/>
  <c r="K19" i="16"/>
  <c r="K9" i="16"/>
  <c r="D7" i="17" l="1"/>
  <c r="E7" i="17"/>
  <c r="F7" i="17"/>
  <c r="G7" i="17"/>
  <c r="H7" i="17"/>
  <c r="I7" i="17"/>
  <c r="J7" i="17"/>
  <c r="C7" i="17"/>
  <c r="B12" i="3" l="1"/>
  <c r="B16" i="3" s="1"/>
  <c r="B22" i="3" s="1"/>
  <c r="B14" i="6"/>
  <c r="F15" i="7"/>
  <c r="G15" i="7" s="1"/>
  <c r="B16" i="7"/>
  <c r="D11" i="8"/>
  <c r="D11" i="15"/>
  <c r="C9" i="10"/>
  <c r="C5" i="10"/>
  <c r="E9" i="9"/>
  <c r="C7" i="9"/>
  <c r="A1" i="8"/>
  <c r="B8" i="8"/>
  <c r="E8" i="8" s="1"/>
  <c r="H8" i="8" s="1"/>
  <c r="A5" i="8"/>
  <c r="A2" i="7"/>
  <c r="A7" i="7"/>
  <c r="F14" i="7"/>
  <c r="G14" i="7" s="1"/>
  <c r="F17" i="7"/>
  <c r="G17" i="7" s="1"/>
  <c r="F18" i="7"/>
  <c r="G18" i="7" s="1"/>
  <c r="F19" i="7"/>
  <c r="G19" i="7" s="1"/>
  <c r="F12" i="7"/>
  <c r="G12" i="7" s="1"/>
  <c r="D11" i="7"/>
  <c r="B11" i="7"/>
  <c r="A1" i="6"/>
  <c r="A5" i="6"/>
  <c r="H10" i="6"/>
  <c r="G9" i="6"/>
  <c r="G20" i="6" s="1"/>
  <c r="E9" i="6"/>
  <c r="E20" i="6" s="1"/>
  <c r="C9" i="6"/>
  <c r="C20" i="6" s="1"/>
  <c r="B9" i="6"/>
  <c r="B20" i="6"/>
  <c r="B21" i="5"/>
  <c r="C21" i="5" s="1"/>
  <c r="A1" i="5"/>
  <c r="A5" i="5"/>
  <c r="F21" i="5"/>
  <c r="G19" i="5" s="1"/>
  <c r="D21" i="5"/>
  <c r="E18" i="5" s="1"/>
  <c r="F13" i="5"/>
  <c r="G11" i="5" s="1"/>
  <c r="D13" i="5"/>
  <c r="E13" i="5" s="1"/>
  <c r="B13" i="5"/>
  <c r="C13" i="5" s="1"/>
  <c r="F9" i="5"/>
  <c r="F17" i="5" s="1"/>
  <c r="D9" i="5"/>
  <c r="D17" i="5" s="1"/>
  <c r="B9" i="5"/>
  <c r="B17" i="5"/>
  <c r="A5" i="4"/>
  <c r="A1" i="4"/>
  <c r="B13" i="4"/>
  <c r="B25" i="4"/>
  <c r="C13" i="4"/>
  <c r="C25" i="4"/>
  <c r="D13" i="4"/>
  <c r="D28" i="4" s="1"/>
  <c r="D25" i="4"/>
  <c r="D8" i="4"/>
  <c r="D15" i="4"/>
  <c r="C8" i="4"/>
  <c r="C15" i="4" s="1"/>
  <c r="B8" i="4"/>
  <c r="B15" i="4" s="1"/>
  <c r="A5" i="1"/>
  <c r="A1" i="1"/>
  <c r="C32" i="1"/>
  <c r="C35" i="1"/>
  <c r="C10" i="1"/>
  <c r="C9" i="1" s="1"/>
  <c r="C17" i="1"/>
  <c r="C21" i="1"/>
  <c r="C24" i="1"/>
  <c r="D32" i="1"/>
  <c r="D35" i="1"/>
  <c r="D10" i="1"/>
  <c r="D9" i="1" s="1"/>
  <c r="D17" i="1"/>
  <c r="D21" i="1"/>
  <c r="D24" i="1"/>
  <c r="B17" i="1"/>
  <c r="B21" i="1"/>
  <c r="B24" i="1"/>
  <c r="B32" i="1"/>
  <c r="B35" i="1"/>
  <c r="D8" i="1"/>
  <c r="D31" i="1" s="1"/>
  <c r="C8" i="1"/>
  <c r="C31" i="1"/>
  <c r="B8" i="1"/>
  <c r="B31" i="1" s="1"/>
  <c r="A1" i="2"/>
  <c r="A5" i="2"/>
  <c r="D23" i="2"/>
  <c r="E23" i="2"/>
  <c r="F23" i="2"/>
  <c r="C23" i="2"/>
  <c r="C9" i="2"/>
  <c r="E9" i="2" s="1"/>
  <c r="A5" i="3"/>
  <c r="A1" i="3"/>
  <c r="E8" i="3"/>
  <c r="C20" i="14"/>
  <c r="C26" i="14"/>
  <c r="C28" i="14" s="1"/>
  <c r="D20" i="14"/>
  <c r="D28" i="14" s="1"/>
  <c r="D26" i="14"/>
  <c r="E20" i="14"/>
  <c r="E28" i="14" s="1"/>
  <c r="E26" i="14"/>
  <c r="F20" i="14"/>
  <c r="F28" i="14"/>
  <c r="F26" i="14"/>
  <c r="G20" i="14"/>
  <c r="G28" i="14" s="1"/>
  <c r="G26" i="14"/>
  <c r="H20" i="14"/>
  <c r="H26" i="14"/>
  <c r="H28" i="14" s="1"/>
  <c r="I26" i="14"/>
  <c r="I20" i="14"/>
  <c r="I28" i="14" s="1"/>
  <c r="B20" i="14"/>
  <c r="B28" i="14" s="1"/>
  <c r="J28" i="14" s="1"/>
  <c r="B26" i="14"/>
  <c r="J21" i="14"/>
  <c r="J22" i="14"/>
  <c r="J23" i="14"/>
  <c r="J24" i="14"/>
  <c r="J25" i="14"/>
  <c r="J27" i="14"/>
  <c r="J13" i="14"/>
  <c r="J14" i="14"/>
  <c r="J15" i="14"/>
  <c r="J16" i="14"/>
  <c r="J17" i="14"/>
  <c r="J18" i="14"/>
  <c r="J19" i="14"/>
  <c r="J12" i="14"/>
  <c r="B5" i="14"/>
  <c r="D7" i="13"/>
  <c r="D68" i="12"/>
  <c r="F68" i="12"/>
  <c r="H68" i="12" s="1"/>
  <c r="A62" i="12"/>
  <c r="C62" i="12" s="1"/>
  <c r="E62" i="12" s="1"/>
  <c r="G62" i="12" s="1"/>
  <c r="D8" i="12"/>
  <c r="C4" i="11"/>
  <c r="K20" i="16"/>
  <c r="A1" i="16"/>
  <c r="A5" i="16"/>
  <c r="B15" i="8" l="1"/>
  <c r="H22" i="6"/>
  <c r="G12" i="8"/>
  <c r="J21" i="6"/>
  <c r="C28" i="4"/>
  <c r="B28" i="4" s="1"/>
  <c r="G11" i="8"/>
  <c r="J10" i="6"/>
  <c r="H24" i="6"/>
  <c r="E20" i="5"/>
  <c r="E19" i="5"/>
  <c r="D28" i="6"/>
  <c r="H21" i="6"/>
  <c r="D41" i="1"/>
  <c r="C41" i="1"/>
  <c r="B41" i="1"/>
  <c r="B20" i="1"/>
  <c r="B28" i="1" s="1"/>
  <c r="C20" i="1"/>
  <c r="C28" i="1" s="1"/>
  <c r="D20" i="1"/>
  <c r="D28" i="1" s="1"/>
  <c r="G21" i="5"/>
  <c r="G20" i="5"/>
  <c r="C12" i="5"/>
  <c r="C11" i="5"/>
  <c r="E11" i="5"/>
  <c r="E12" i="5"/>
  <c r="D26" i="6"/>
  <c r="D24" i="6"/>
  <c r="D17" i="6"/>
  <c r="F24" i="6"/>
  <c r="F10" i="6"/>
  <c r="D15" i="6"/>
  <c r="D16" i="6"/>
  <c r="D27" i="6"/>
  <c r="H16" i="6"/>
  <c r="D13" i="8"/>
  <c r="H23" i="6"/>
  <c r="C19" i="5"/>
  <c r="E21" i="5"/>
  <c r="G18" i="5"/>
  <c r="K9" i="6"/>
  <c r="C14" i="6"/>
  <c r="D22" i="6"/>
  <c r="D11" i="6"/>
  <c r="F16" i="6"/>
  <c r="D21" i="6"/>
  <c r="F21" i="6"/>
  <c r="D23" i="6"/>
  <c r="F23" i="6"/>
  <c r="I20" i="6"/>
  <c r="K20" i="6"/>
  <c r="J26" i="14"/>
  <c r="D13" i="6"/>
  <c r="F11" i="6"/>
  <c r="G12" i="5"/>
  <c r="C18" i="5"/>
  <c r="C20" i="5"/>
  <c r="F13" i="6"/>
  <c r="D17" i="8"/>
  <c r="D10" i="6"/>
  <c r="D16" i="7"/>
  <c r="F16" i="7" s="1"/>
  <c r="G16" i="7" s="1"/>
  <c r="I9" i="6"/>
  <c r="E14" i="6"/>
  <c r="J20" i="14"/>
  <c r="D12" i="8"/>
  <c r="G13" i="5"/>
  <c r="D12" i="6"/>
  <c r="G10" i="5"/>
  <c r="F12" i="6"/>
  <c r="D9" i="2"/>
  <c r="F13" i="7"/>
  <c r="G13" i="7" s="1"/>
  <c r="J22" i="6" l="1"/>
  <c r="J12" i="6"/>
  <c r="H27" i="6"/>
  <c r="J23" i="6"/>
  <c r="H17" i="6"/>
  <c r="D18" i="8"/>
  <c r="G17" i="8"/>
  <c r="L21" i="6"/>
  <c r="J11" i="8"/>
  <c r="L10" i="6"/>
  <c r="G13" i="8"/>
  <c r="F17" i="6"/>
  <c r="D14" i="8"/>
  <c r="H11" i="6"/>
  <c r="D43" i="1"/>
  <c r="C43" i="1"/>
  <c r="B43" i="1"/>
  <c r="F28" i="6"/>
  <c r="F27" i="6"/>
  <c r="J11" i="6"/>
  <c r="H12" i="6"/>
  <c r="J12" i="8"/>
  <c r="F22" i="6"/>
  <c r="F14" i="6"/>
  <c r="D25" i="6"/>
  <c r="D14" i="6"/>
  <c r="L23" i="6" l="1"/>
  <c r="J17" i="6"/>
  <c r="G18" i="8"/>
  <c r="K12" i="6"/>
  <c r="L12" i="6" s="1"/>
  <c r="J24" i="6"/>
  <c r="J13" i="8"/>
  <c r="J28" i="6"/>
  <c r="J17" i="8"/>
  <c r="H15" i="6"/>
  <c r="I14" i="6"/>
  <c r="G14" i="8"/>
  <c r="G15" i="8" s="1"/>
  <c r="G14" i="6"/>
  <c r="H14" i="6" s="1"/>
  <c r="H28" i="6"/>
  <c r="F26" i="6"/>
  <c r="F15" i="6"/>
  <c r="F25" i="6"/>
  <c r="H25" i="6"/>
  <c r="L11" i="6"/>
  <c r="L22" i="6"/>
  <c r="L17" i="6"/>
  <c r="J18" i="8"/>
  <c r="J26" i="6" l="1"/>
  <c r="K14" i="6"/>
  <c r="L14" i="6" s="1"/>
  <c r="J14" i="8"/>
  <c r="J15" i="8" s="1"/>
  <c r="J16" i="8" s="1"/>
  <c r="J15" i="6"/>
  <c r="L24" i="6"/>
  <c r="F15" i="8"/>
  <c r="J25" i="6" s="1"/>
  <c r="J13" i="6"/>
  <c r="J14" i="6"/>
  <c r="H26" i="6"/>
  <c r="L28" i="6"/>
  <c r="L13" i="6" l="1"/>
  <c r="L26" i="6"/>
  <c r="L15" i="6"/>
  <c r="L25" i="6"/>
</calcChain>
</file>

<file path=xl/sharedStrings.xml><?xml version="1.0" encoding="utf-8"?>
<sst xmlns="http://schemas.openxmlformats.org/spreadsheetml/2006/main" count="1076" uniqueCount="508">
  <si>
    <t>Nome do Município:</t>
  </si>
  <si>
    <t>Ano da LDO:</t>
  </si>
  <si>
    <t>ANEXO I - PLANEJAMENTO ORÇAMENTÁRIO - PPA</t>
  </si>
  <si>
    <t>FONTES DE FINANCIAMENTO DOS PROGRAMAS GOVERNAMENTAIS</t>
  </si>
  <si>
    <t>Município de:</t>
  </si>
  <si>
    <t>Estimativa das Receitas Orçamentárias</t>
  </si>
  <si>
    <t>Especificação</t>
  </si>
  <si>
    <t>Direta</t>
  </si>
  <si>
    <t>Indireta</t>
  </si>
  <si>
    <t>Total</t>
  </si>
  <si>
    <t>1.1.0.0.00.00 - Receita Tributária</t>
  </si>
  <si>
    <t>1.2.0.0.00.00 - Receita Contribuições</t>
  </si>
  <si>
    <t>1.3.0.0.00.00 - Receita Patrimonial</t>
  </si>
  <si>
    <t>1.4.0.0.00.00 - Receita Agropecuária</t>
  </si>
  <si>
    <t>1.5.0.0.00.00 - Receita Industrial</t>
  </si>
  <si>
    <t>1.6.0.0.00.00 - Receita de Serviços</t>
  </si>
  <si>
    <t>1.7.0.0.00.00 - Transferências Correntes</t>
  </si>
  <si>
    <t>1.9.0.0.00.00 - Outras Receitas Correntes</t>
  </si>
  <si>
    <t>Total de Receitas Correntes</t>
  </si>
  <si>
    <t>2.1.0.0.00.00 - Operações de Crédito</t>
  </si>
  <si>
    <t>2.2.0.0.00.00 - Alienação de Bens</t>
  </si>
  <si>
    <t>2.3.0.0.00.00 - Amortização de Empréstimos</t>
  </si>
  <si>
    <t>2.4.0.0.00.00 - Transferências de Capital</t>
  </si>
  <si>
    <t>2.5.0.0.00.00 - Outras Receitas de Capital</t>
  </si>
  <si>
    <t>Total de Receitas de Capital</t>
  </si>
  <si>
    <t>9.0.0.0.00.00 - Deduções das Receitas</t>
  </si>
  <si>
    <t>Total das Receitas</t>
  </si>
  <si>
    <t>RECEITAS PREVISTAS</t>
  </si>
  <si>
    <t>ANEXO II - PLANEJAMENTO ORÇAMENTÁRIO - PPA</t>
  </si>
  <si>
    <t>DESCRIÇÃO DOS PROGRAMAS GOVERNAMENTAIS/METAS/CUSTOS</t>
  </si>
  <si>
    <t>(     ) EXCLUSÃO</t>
  </si>
  <si>
    <t xml:space="preserve">NOME DO MUNICÍPIO: </t>
  </si>
  <si>
    <t>PROGRAMA:</t>
  </si>
  <si>
    <t>UNIDADE RESPONSÁVEL PELO PROGRAMA:</t>
  </si>
  <si>
    <t>CÓDIGO DA UNIDADE RESPONSÁVEL PELO PROGRAMA:</t>
  </si>
  <si>
    <t>OBJETIVO:</t>
  </si>
  <si>
    <t>JUSTITICATIVA:</t>
  </si>
  <si>
    <t>METAS</t>
  </si>
  <si>
    <t>INDICADORES</t>
  </si>
  <si>
    <t>PREVISÃO DA EVOLUÇÃO DOS INDICADORES POR EXERCÍCIO</t>
  </si>
  <si>
    <t xml:space="preserve">CUSTO TOTAL ESTIMADO PARA O PROGRAMA: R$ </t>
  </si>
  <si>
    <t>JUSTIFICATIVAS DAS MODIFICAÇÕES:</t>
  </si>
  <si>
    <t>(     )</t>
  </si>
  <si>
    <t xml:space="preserve"> INICIAL</t>
  </si>
  <si>
    <t xml:space="preserve"> ALTERAÇÃO</t>
  </si>
  <si>
    <t xml:space="preserve"> INCLUSÃO</t>
  </si>
  <si>
    <t>de Medida</t>
  </si>
  <si>
    <t>Recente</t>
  </si>
  <si>
    <t>Futuro</t>
  </si>
  <si>
    <t>Unidades</t>
  </si>
  <si>
    <t>Índice</t>
  </si>
  <si>
    <t>ANEXO III - PLANEJAMENTO ORÇAMENTÁRIO - PPA</t>
  </si>
  <si>
    <t xml:space="preserve">UNIDADES EXECUTORAS E AÇÕES VOLTADAS AO DESENVOLVIMENTO </t>
  </si>
  <si>
    <t>DO PROGRAMA GOVERNAMENTAL</t>
  </si>
  <si>
    <t>UNIDADE EXECUTORA:</t>
  </si>
  <si>
    <t>FUNÇÃO:</t>
  </si>
  <si>
    <t>SUBFUNÇÃO:</t>
  </si>
  <si>
    <t>AÇÕES</t>
  </si>
  <si>
    <t>PROJETO</t>
  </si>
  <si>
    <t>CÓDIGO DO PROGRAMA - Nº</t>
  </si>
  <si>
    <t>META FÍSICA</t>
  </si>
  <si>
    <t>QUANTIDADE TOTAL</t>
  </si>
  <si>
    <t>META POR EXERCÍCIO</t>
  </si>
  <si>
    <t>META PPA</t>
  </si>
  <si>
    <t>CUSTO FINANCEIRO TOTAL</t>
  </si>
  <si>
    <t>CUSTO FINANCEIRO POR EXERCÍCIO</t>
  </si>
  <si>
    <t>UNIDADE DE MEDIDA</t>
  </si>
  <si>
    <t>R$</t>
  </si>
  <si>
    <t>CÓDIGO DO PROJETO - Nº</t>
  </si>
  <si>
    <t>CÓDIGO DA SUBFUNÇÃO - Nº</t>
  </si>
  <si>
    <t>CÓDIGO DA FUNÇÃO - Nº</t>
  </si>
  <si>
    <t>CÓDIGO DA UNIDADE - Nº</t>
  </si>
  <si>
    <t>MUNICÍPIO DE:</t>
  </si>
  <si>
    <t>INICIAL</t>
  </si>
  <si>
    <t xml:space="preserve"> (     )</t>
  </si>
  <si>
    <t>ALTERAÇÃO</t>
  </si>
  <si>
    <t>INCLUSÃO</t>
  </si>
  <si>
    <t>EXCLUSÃO</t>
  </si>
  <si>
    <t>ANEXO IV - PLANEJAMENTO ORÇAMENTÁRIO - PPA</t>
  </si>
  <si>
    <t>ESTRUTURA DE ÓRGÃOS, UNIDADES ORÇAMENTÁRIAS E EXECUTORAS</t>
  </si>
  <si>
    <t>CÓDIGO</t>
  </si>
  <si>
    <t>DENOMINAÇÃO</t>
  </si>
  <si>
    <t>CÂMARA MUNICIPAL</t>
  </si>
  <si>
    <t>PREFEITURA MUNICIPAL</t>
  </si>
  <si>
    <t>INSTITUTO DE PREVIDÊNCIA (AUTARQUIA MUNICIPAL)</t>
  </si>
  <si>
    <t>FUNDAÇÃO EDUCACIONAL (FUNDAÇÃO MUNICIPAL)</t>
  </si>
  <si>
    <t>EMPRESA DE DESENVOLVIMENTO (EMPRESA MUNICIPAL)</t>
  </si>
  <si>
    <t>PM - GABINETE DO PREFEITO</t>
  </si>
  <si>
    <t>PM  - SECRETARIA DA ADMINISTRAÇÃO</t>
  </si>
  <si>
    <t>PM - SECRETARIA DA EDUCAÇÃO</t>
  </si>
  <si>
    <t>ANEXO V - PLANEJAMENTO ORÇAMENTÁRIO - LDO</t>
  </si>
  <si>
    <t>DESCRIÇÃO DOS PROGRAMAS GOVERNAMENTAIS/METAS/CUSTOS PARA O EXERCÍCIO</t>
  </si>
  <si>
    <t>EXERCÍCIO:</t>
  </si>
  <si>
    <t>PROGRAMA</t>
  </si>
  <si>
    <t xml:space="preserve">CÓDIGO DA UNIDADE RESPONSÁVEL PELO PROGRAMA - Nº </t>
  </si>
  <si>
    <t>JUSTIFICATIVA:</t>
  </si>
  <si>
    <t>ANEXO VI - PLANEJAMENTO ORÇAMENTÁRIO - LDO</t>
  </si>
  <si>
    <t>UNIDADES EXECUTORAS E AÇÕES VOLTADAS AO DESENVOLVIMENTO DO PROGRAMA GOVERNAMENTAL</t>
  </si>
  <si>
    <t>(       )</t>
  </si>
  <si>
    <t>TIPOS DE AÇÕES GOVERNAMENTAIS</t>
  </si>
  <si>
    <t>PROJETO:</t>
  </si>
  <si>
    <t>META FÍSICA PARA O EXERCÍCIO</t>
  </si>
  <si>
    <t>CUSTO FINANCEIRO PARA O EXERCÍCIO:</t>
  </si>
  <si>
    <t>JUSTIFICATIVAS:</t>
  </si>
  <si>
    <t>MODIFICAÇÕES</t>
  </si>
  <si>
    <t>LEI DE DIRETRIZES ORÇAMENTÁRIAS</t>
  </si>
  <si>
    <t>ANEXO DE METAS FISCAIS</t>
  </si>
  <si>
    <t>METAS ANUAIS</t>
  </si>
  <si>
    <t>LRF, art. 4º, § 1º</t>
  </si>
  <si>
    <t>ESPECIFICAÇÃO</t>
  </si>
  <si>
    <t>Valor Constante</t>
  </si>
  <si>
    <t>% PIB</t>
  </si>
  <si>
    <t>(a/PIB x 100)</t>
  </si>
  <si>
    <t>(a)</t>
  </si>
  <si>
    <t>Valor Corrente</t>
  </si>
  <si>
    <t>Receita Total</t>
  </si>
  <si>
    <t>Despesa Total</t>
  </si>
  <si>
    <t>Resultado Primário ( I - II )</t>
  </si>
  <si>
    <t>Resultado Nominal</t>
  </si>
  <si>
    <t>Dívida Consolidada Líquida</t>
  </si>
  <si>
    <t>Fonte:</t>
  </si>
  <si>
    <t>LRF, art. 4º, § 2º, inciso III</t>
  </si>
  <si>
    <t>PATRIMÔNIO LÍQUIDO</t>
  </si>
  <si>
    <t>Patrimônio / Capital</t>
  </si>
  <si>
    <t>Reservas</t>
  </si>
  <si>
    <t>Resultado Acumulado</t>
  </si>
  <si>
    <t>TOTAL</t>
  </si>
  <si>
    <t>%</t>
  </si>
  <si>
    <t>REGIME PREVIDENCIÁRIO</t>
  </si>
  <si>
    <t>EVOLUÇÃO DO PATRIMÔNIO LÍQUIDO</t>
  </si>
  <si>
    <t>RECEITAS</t>
  </si>
  <si>
    <t>REALIZADAS</t>
  </si>
  <si>
    <t>RECEITAS DE CAPITAL</t>
  </si>
  <si>
    <t>Alienação de Bens Móveis</t>
  </si>
  <si>
    <t>Alienação de Bens Imóveis</t>
  </si>
  <si>
    <t>DESPESAS DE CAPITAL</t>
  </si>
  <si>
    <t>Investimentos</t>
  </si>
  <si>
    <t>Inversões Financeiras</t>
  </si>
  <si>
    <t>Amortização da Dívida</t>
  </si>
  <si>
    <t>DESPESAS CORRENTES DOS REGIMES DE PREVIDÊNCIA</t>
  </si>
  <si>
    <t>Regime Geral de Previdência Social</t>
  </si>
  <si>
    <t>Regime Próprio dos Servidores Públicos</t>
  </si>
  <si>
    <t>SALDO FINANCEIRO</t>
  </si>
  <si>
    <t>Nota:</t>
  </si>
  <si>
    <t>(d)</t>
  </si>
  <si>
    <t>(b)</t>
  </si>
  <si>
    <t>(e)</t>
  </si>
  <si>
    <t>(c)=(a-b)+f</t>
  </si>
  <si>
    <t>(f) = (d-e)+g</t>
  </si>
  <si>
    <t>g</t>
  </si>
  <si>
    <t>ORIGEM E APLICAÇÃO DOS RECURSOS OBTIDOS COM A ALIENAÇÃO DE ATIVOS</t>
  </si>
  <si>
    <t>LRF, art. 4º, § 2º, inciso IV, alínea "a"</t>
  </si>
  <si>
    <t>RECEITAS PREVIDENCIÁRIAS</t>
  </si>
  <si>
    <t>RECEITAS CORRENTES</t>
  </si>
  <si>
    <t>Receitas de Contribuições</t>
  </si>
  <si>
    <t>Pessoal Civil</t>
  </si>
  <si>
    <t>Pessoal Militar</t>
  </si>
  <si>
    <t>Outras Contribuições Previdenciárias</t>
  </si>
  <si>
    <t>Compensação Previdenciária entre RGPS e RPPS</t>
  </si>
  <si>
    <t>Receita Patrimonial</t>
  </si>
  <si>
    <t>Alienação de Bens</t>
  </si>
  <si>
    <t>Outra Receitas de Capital</t>
  </si>
  <si>
    <t>REPASSES PREVIDENCIÁRIOS RECEBIDOS PELO RPPS</t>
  </si>
  <si>
    <t>Contribuição Patronal do Exercício</t>
  </si>
  <si>
    <t>Contribuição Patronal de Exercícios Anteriores</t>
  </si>
  <si>
    <t>REPASSES PREVIDENCIÁRIOS PARA COBERTURA DE DÉFICIT</t>
  </si>
  <si>
    <t>TOTAL DAS RECEITAS PREVIDENCIÁRIAS ( I )</t>
  </si>
  <si>
    <t>DESPESAS PREVIDENCIÁRIAS</t>
  </si>
  <si>
    <t>ADMINISTRAÇÃO GERAL</t>
  </si>
  <si>
    <t>Despesas Correntes</t>
  </si>
  <si>
    <t>Despesas de Capital</t>
  </si>
  <si>
    <t>PREVIDÊNCIA SOCIAL</t>
  </si>
  <si>
    <t>Outras Despesas Correntes</t>
  </si>
  <si>
    <t>Compensação Previd. de aposent RPPS e RGPS</t>
  </si>
  <si>
    <t>Compensação Previd. de Pensões entre RPPS e RGPS</t>
  </si>
  <si>
    <t>TOTAL DAS DESPESAS PREVIDENCIÁRIAS ( II )</t>
  </si>
  <si>
    <t>RESULTADO PREVIDENCIÁRIO ( I - II )</t>
  </si>
  <si>
    <t>DISPONIBILIDADES FINANCEIRAS DO RPPS</t>
  </si>
  <si>
    <t>RECEITAS E DESPESAS PREVIDENCIÁRIAS DO RPPS</t>
  </si>
  <si>
    <t>LRF, art. 4º, § 2º, inciso V</t>
  </si>
  <si>
    <t>RENÚNCIA DE RECEITA PREVISTA</t>
  </si>
  <si>
    <t>TRIBUTO / CONTRIBUIÇÃO</t>
  </si>
  <si>
    <t>COMPENSAÇÃO</t>
  </si>
  <si>
    <t>BENEFICIÁRIO</t>
  </si>
  <si>
    <t>SETORES / PROGRAMAS</t>
  </si>
  <si>
    <t>ESTIMATIVA E COMPENSAÇÃO DA RENÚNCIA DE RECEITA</t>
  </si>
  <si>
    <t>EVENTO</t>
  </si>
  <si>
    <t>Aumento Permanente da Receita</t>
  </si>
  <si>
    <t>( - ) Transferências Constitucionais</t>
  </si>
  <si>
    <t>Saldo Final do Aumento Permanente de Receita ( I )</t>
  </si>
  <si>
    <t>Redução Permanente de Despesa ( II )</t>
  </si>
  <si>
    <t>Margem Bruta ( III ) = ( I -- II )</t>
  </si>
  <si>
    <t>Saldo Utilizado da Margem Bruta ( IV )</t>
  </si>
  <si>
    <t>Impacto de novas DOCC</t>
  </si>
  <si>
    <t>Margem Líquida de Expansão de DOCC ( III -- IV )</t>
  </si>
  <si>
    <t xml:space="preserve">Valor Previsto para o Ano de </t>
  </si>
  <si>
    <t>MARGEM DE EXPANSÃO DAS DESPESAS OBRIGATÓRIAS DE CARÁTER CONTINUADO</t>
  </si>
  <si>
    <t>ANEXO DE RISCOS FISCAIS</t>
  </si>
  <si>
    <t>DEMONSTRATIVO DE RISCOS FISCAIS E PROVIDÊNCIAS</t>
  </si>
  <si>
    <t>RISCOS FISCAIS</t>
  </si>
  <si>
    <t>Descrição</t>
  </si>
  <si>
    <t>Valor</t>
  </si>
  <si>
    <t>PROVIDÊNCIAS</t>
  </si>
  <si>
    <t>LRF, art. 4º, § 2º, inciso I</t>
  </si>
  <si>
    <t>Receita Não Financeira ( I )</t>
  </si>
  <si>
    <t>Despesa Não Financeira ( II )</t>
  </si>
  <si>
    <t>Dívida Pública Consolidada</t>
  </si>
  <si>
    <t xml:space="preserve">( a ) Metas Previstas em </t>
  </si>
  <si>
    <t>PIB</t>
  </si>
  <si>
    <t>( b ) Metas Realizadas em</t>
  </si>
  <si>
    <t>Variação</t>
  </si>
  <si>
    <t>Valor (c) = (b-a)</t>
  </si>
  <si>
    <t>% (c/a)x100</t>
  </si>
  <si>
    <t>AVALIAÇÃO DO CUMPRIMENTO DAS METAS FISCAIS DO EXERCÍCIO ANTERIOR</t>
  </si>
  <si>
    <t>MUNICÍPIO DE</t>
  </si>
  <si>
    <t>LRF, art. 4º, § 2º, inciso II</t>
  </si>
  <si>
    <t>Dívida Pública Líquida</t>
  </si>
  <si>
    <t>VALORES A PREÇOS CORRENTES</t>
  </si>
  <si>
    <t>VALORES A PREÇOS CONSTANTES</t>
  </si>
  <si>
    <t>METAS FISCAIS ATUAIS COMPARADAS COM AS FIXADAS NOS TRÊS EXERCÍCIOS ANTERIORES</t>
  </si>
  <si>
    <t>hh</t>
  </si>
  <si>
    <t>ATIVIDADE</t>
  </si>
  <si>
    <t>OPERAÇÃO ESPECIAL</t>
  </si>
  <si>
    <t>CÓDIGO DA ATIVIDADE Nº</t>
  </si>
  <si>
    <t>CÓDIGO OP. ESPECIAL Nº</t>
  </si>
  <si>
    <t>CUSTO ESTIMADO DO PROGRAMA NO EXERCÍCIO:</t>
  </si>
  <si>
    <t>RECEITAS DE CAPITAL - ALIENAÇÃO DE ATIVOS (I)</t>
  </si>
  <si>
    <t>APLICAÇÃO DOS RECURSOS DA ALIENAÇÃO DE ATIVOS (II)</t>
  </si>
  <si>
    <t>DESPESAS EXECUTADAS</t>
  </si>
  <si>
    <t>Receitas Primárias ( I )</t>
  </si>
  <si>
    <t>Despesas Primárias ( II )</t>
  </si>
  <si>
    <t>Receita Primária ( I )</t>
  </si>
  <si>
    <t>Despesa Primária ( II )</t>
  </si>
  <si>
    <t>02.01.01</t>
  </si>
  <si>
    <t>Percentual</t>
  </si>
  <si>
    <t>Unidades de Medida</t>
  </si>
  <si>
    <t>Índice Recente</t>
  </si>
  <si>
    <t>Índice Futuro</t>
  </si>
  <si>
    <t>Gabinete do Prefeito</t>
  </si>
  <si>
    <t>02.01.02</t>
  </si>
  <si>
    <t>02.01.03</t>
  </si>
  <si>
    <t>02.01.04</t>
  </si>
  <si>
    <t>ÁGUAS DE LINDÓIA</t>
  </si>
  <si>
    <t>Gestão Gabinete</t>
  </si>
  <si>
    <t>Atendimento aos municipes</t>
  </si>
  <si>
    <t>Gestão Assessoria de Comunicação Social</t>
  </si>
  <si>
    <t>Assessoria de Comunicação Social</t>
  </si>
  <si>
    <t>Promover comunicação institucional</t>
  </si>
  <si>
    <t>Publicidade as ações administrativas cumprindo o que determina inciso 33-XXXIII 35XXXIV de LXII do artigo 5º da constrituição federal</t>
  </si>
  <si>
    <t>Gestão Comunicação Social</t>
  </si>
  <si>
    <t>Assessoria de Planejamento</t>
  </si>
  <si>
    <t>Coordenadoria Municipal da Defesa Civil</t>
  </si>
  <si>
    <t>Coordenar ações defesa civil</t>
  </si>
  <si>
    <t>Supervisionar e comandar a execução defesa civil</t>
  </si>
  <si>
    <t>Assessorar diretamente Prefeito Municipal na deliberação da política municipal e planejamento</t>
  </si>
  <si>
    <t>Verificar resultado das ações na execução</t>
  </si>
  <si>
    <t>Planejamento</t>
  </si>
  <si>
    <t>Defesa Civil</t>
  </si>
  <si>
    <t>Guarda Municipal</t>
  </si>
  <si>
    <t>02.01.05</t>
  </si>
  <si>
    <t>Proteção Patrimônio Público</t>
  </si>
  <si>
    <t>Proteger Patrimônio Público</t>
  </si>
  <si>
    <t>Segurança Pública</t>
  </si>
  <si>
    <t>Ouvidoria Municipal</t>
  </si>
  <si>
    <t>Ouvidoria do Município</t>
  </si>
  <si>
    <t>02.01.06</t>
  </si>
  <si>
    <t>Canal direto diálogo com população</t>
  </si>
  <si>
    <t>Valorização da participação da população na avaliação e controle da administração pública</t>
  </si>
  <si>
    <t>Auditoria Interna do Municipio</t>
  </si>
  <si>
    <t>Auditoria Interna do Município</t>
  </si>
  <si>
    <t>02.01.07</t>
  </si>
  <si>
    <t>Controle interno da administração municipal</t>
  </si>
  <si>
    <t>assessoramento e aconcelhamento do executivo municipal na manutenção da regularidade e exatidao nas contas publicas</t>
  </si>
  <si>
    <t>Controle Interno</t>
  </si>
  <si>
    <t>Fundo Social de Solidariedade</t>
  </si>
  <si>
    <t>02.01.08</t>
  </si>
  <si>
    <t>mobilização da comunicação visando atender as necessidades e problemas sociais locais</t>
  </si>
  <si>
    <t>identificar e sanar problemas socias e necessidades locais.</t>
  </si>
  <si>
    <t>Melhorar qualidade de vida dos mais</t>
  </si>
  <si>
    <t>Gestão Administrativa</t>
  </si>
  <si>
    <t>Secretaria Municipal de Administração; Segurança do Trabalho</t>
  </si>
  <si>
    <t xml:space="preserve">02.02.01; 02.02.02; </t>
  </si>
  <si>
    <t>Promover reestruturação e reorganização administrativa</t>
  </si>
  <si>
    <t>Demandas Judiciais</t>
  </si>
  <si>
    <t>Dívida em Processo de Reconhecimento</t>
  </si>
  <si>
    <t>Avais e Garantias Concedidas</t>
  </si>
  <si>
    <t>Assunção de Passivos</t>
  </si>
  <si>
    <t>Assistência Diversas</t>
  </si>
  <si>
    <t>Outros Passivos Contingentes</t>
  </si>
  <si>
    <t>Frustração de Arrecadação</t>
  </si>
  <si>
    <t>Restituição de Tributos a Maior</t>
  </si>
  <si>
    <t>Discrepância de Projeções</t>
  </si>
  <si>
    <t>Outros Riscos Fiscais</t>
  </si>
  <si>
    <t>Abertura de créditos adicionais com recursos da Reserva de Contingência</t>
  </si>
  <si>
    <t>Atendimento aos Municipes</t>
  </si>
  <si>
    <t>( - ) Transferências do FUNDEB</t>
  </si>
  <si>
    <t>RECEITA</t>
  </si>
  <si>
    <t>Previsto</t>
  </si>
  <si>
    <t>Arrecadado</t>
  </si>
  <si>
    <t>PREFEITURA</t>
  </si>
  <si>
    <t>Orçado 2020</t>
  </si>
  <si>
    <t>Código</t>
  </si>
  <si>
    <t>Fonte</t>
  </si>
  <si>
    <t>1113.03.1.1.00</t>
  </si>
  <si>
    <t>01</t>
  </si>
  <si>
    <t>1113.03.4.1.00</t>
  </si>
  <si>
    <t>1118.01.1.1.01</t>
  </si>
  <si>
    <t>1118.01.1.1.02</t>
  </si>
  <si>
    <t>1118.01.1.2.00</t>
  </si>
  <si>
    <t>1118.01.1.3.00</t>
  </si>
  <si>
    <t>1118.01.1.4.00</t>
  </si>
  <si>
    <t>1118.01.1.8.00</t>
  </si>
  <si>
    <t>1118.01.4.1.00</t>
  </si>
  <si>
    <t>1118.02.3.1.00</t>
  </si>
  <si>
    <t>1118.02.3.2.00</t>
  </si>
  <si>
    <t>1118.02.3.3.00</t>
  </si>
  <si>
    <t>1118.02.3.4.00</t>
  </si>
  <si>
    <t>1118.02.3.8.00</t>
  </si>
  <si>
    <r>
      <t>1122.01.1.1.</t>
    </r>
    <r>
      <rPr>
        <b/>
        <sz val="12"/>
        <rFont val="Arial Narrow"/>
        <family val="2"/>
      </rPr>
      <t>04</t>
    </r>
  </si>
  <si>
    <r>
      <t>1122.01.1.1.</t>
    </r>
    <r>
      <rPr>
        <b/>
        <sz val="12"/>
        <rFont val="Arial Narrow"/>
        <family val="2"/>
      </rPr>
      <t>05</t>
    </r>
  </si>
  <si>
    <r>
      <t>1122.01.1.1.</t>
    </r>
    <r>
      <rPr>
        <b/>
        <sz val="12"/>
        <rFont val="Arial Narrow"/>
        <family val="2"/>
      </rPr>
      <t>06</t>
    </r>
  </si>
  <si>
    <r>
      <t>1122.01.1.1.</t>
    </r>
    <r>
      <rPr>
        <b/>
        <sz val="12"/>
        <rFont val="Arial Narrow"/>
        <family val="2"/>
      </rPr>
      <t>07</t>
    </r>
  </si>
  <si>
    <r>
      <t>1122.01.1.2.</t>
    </r>
    <r>
      <rPr>
        <b/>
        <sz val="12"/>
        <rFont val="Arial Narrow"/>
        <family val="2"/>
      </rPr>
      <t>01</t>
    </r>
  </si>
  <si>
    <r>
      <t>1122.01.1.3.</t>
    </r>
    <r>
      <rPr>
        <b/>
        <sz val="12"/>
        <rFont val="Arial Narrow"/>
        <family val="2"/>
      </rPr>
      <t>01</t>
    </r>
  </si>
  <si>
    <t>1122.01.1.8.00</t>
  </si>
  <si>
    <t>1122.01.1.1.01</t>
  </si>
  <si>
    <t>1122.01.1.1.02</t>
  </si>
  <si>
    <t>1122.01.1.1.03</t>
  </si>
  <si>
    <t>1122.01.1.2.00</t>
  </si>
  <si>
    <t>1122.01.1.3.00</t>
  </si>
  <si>
    <t>1122.01.1.4.00</t>
  </si>
  <si>
    <t>1128.01.9.9.00</t>
  </si>
  <si>
    <t>1138.04.1.1.00</t>
  </si>
  <si>
    <t>1240.00.1.1.00</t>
  </si>
  <si>
    <t>1310.01.1.1.00</t>
  </si>
  <si>
    <t>1310.01.2.1.00</t>
  </si>
  <si>
    <t>1321.00.1.1.00.01</t>
  </si>
  <si>
    <t xml:space="preserve">02 </t>
  </si>
  <si>
    <t>1321.00.1.1.00.02</t>
  </si>
  <si>
    <t>1321.00.1.1.00.03</t>
  </si>
  <si>
    <t xml:space="preserve">05 </t>
  </si>
  <si>
    <t>1321.00.1.1.00.04</t>
  </si>
  <si>
    <t>1321.00.1.1.00.05</t>
  </si>
  <si>
    <t>1321.00.1.1.00.06</t>
  </si>
  <si>
    <t>1321.00.1.1.00.07</t>
  </si>
  <si>
    <t>1321.00.1.1.00.08</t>
  </si>
  <si>
    <t>1321.00.1.1.00.09</t>
  </si>
  <si>
    <t>1321.00.1.1.00.10</t>
  </si>
  <si>
    <t>1321.00.1.1.00.11</t>
  </si>
  <si>
    <t>1321.00.1.1.00.12</t>
  </si>
  <si>
    <t>1321.00.1.1.00.13</t>
  </si>
  <si>
    <t>1321.00.1.1.00.14</t>
  </si>
  <si>
    <t>1321.00.1.1.00.15</t>
  </si>
  <si>
    <t>1321.00.1.1.00.16</t>
  </si>
  <si>
    <t>1321.00.1.1.00.17</t>
  </si>
  <si>
    <t>1321.00.1.1.00.18</t>
  </si>
  <si>
    <t>1321.00.1.1.00.19</t>
  </si>
  <si>
    <t>1321.00.1.1.00.20</t>
  </si>
  <si>
    <t>1321.00.1.1.00.21</t>
  </si>
  <si>
    <t>1321.00.1.1.00.22</t>
  </si>
  <si>
    <t xml:space="preserve">01 </t>
  </si>
  <si>
    <t>1321.00.1.1.00.23</t>
  </si>
  <si>
    <t>1321.00.1.1.00.24</t>
  </si>
  <si>
    <t>1321.00.1.1.00.25</t>
  </si>
  <si>
    <t>1321.00.1.1.00.26</t>
  </si>
  <si>
    <t>1321.00.1.1.00.27</t>
  </si>
  <si>
    <t>1321.00.1.1.00.28</t>
  </si>
  <si>
    <t>1321.00.1.1.00.29</t>
  </si>
  <si>
    <t>1321.00.1.1.00.30</t>
  </si>
  <si>
    <t>1321.00.1.1.01</t>
  </si>
  <si>
    <t>05</t>
  </si>
  <si>
    <t>1321.00.1.1.02</t>
  </si>
  <si>
    <t>1321.00.1.1.03</t>
  </si>
  <si>
    <t>1321.00.1.1.04</t>
  </si>
  <si>
    <t>1321.00.1.1.05</t>
  </si>
  <si>
    <t>02</t>
  </si>
  <si>
    <t>1321.00.1.1.06</t>
  </si>
  <si>
    <t>1321.00.1.1.07</t>
  </si>
  <si>
    <t>1321.00.1.1.08</t>
  </si>
  <si>
    <t>1321.00.1.1.09</t>
  </si>
  <si>
    <t>1321.00.1.1.20</t>
  </si>
  <si>
    <t>1321.00.1.1.21</t>
  </si>
  <si>
    <t>1321.00.1.1.22</t>
  </si>
  <si>
    <t>1321.00.1.1.23</t>
  </si>
  <si>
    <t>1321.00.1.1.24</t>
  </si>
  <si>
    <t>1321.00.1.1.25</t>
  </si>
  <si>
    <t>1321.00.1.1.27</t>
  </si>
  <si>
    <t>1321.00.1.1.28</t>
  </si>
  <si>
    <t>1321.00.1.1.29</t>
  </si>
  <si>
    <t>1321.00.1.1.31</t>
  </si>
  <si>
    <t>1321.00.1.1.33</t>
  </si>
  <si>
    <t>1321.00.1.1.34</t>
  </si>
  <si>
    <t>1321.00.1.1.35</t>
  </si>
  <si>
    <t>1321.00.1.1.36</t>
  </si>
  <si>
    <t>1321.00.1.1.37</t>
  </si>
  <si>
    <t>1321.00.1.1.38</t>
  </si>
  <si>
    <t>1321.00.1.1.39</t>
  </si>
  <si>
    <t>1321.00.1.1.42</t>
  </si>
  <si>
    <t>1321.00.1.1.43</t>
  </si>
  <si>
    <t>1321.00.1.1.44</t>
  </si>
  <si>
    <t>1321.00.1.1.46</t>
  </si>
  <si>
    <t>1321.00.1.1.47</t>
  </si>
  <si>
    <t>1321.00.1.1.49</t>
  </si>
  <si>
    <t>1321.00.1.1.50</t>
  </si>
  <si>
    <t>1321.00.1.1.51</t>
  </si>
  <si>
    <t>1321.00.1.1.52</t>
  </si>
  <si>
    <t>1321.00.1.1.53</t>
  </si>
  <si>
    <t>1321.00.1.1.54</t>
  </si>
  <si>
    <t>1321.00.1.1.55</t>
  </si>
  <si>
    <t>1321.00.1.1.56</t>
  </si>
  <si>
    <t>1321.00.1.1.58</t>
  </si>
  <si>
    <t>1321.00.1.1.63</t>
  </si>
  <si>
    <t>1321.00.1.1.64</t>
  </si>
  <si>
    <t>1321.00.1.1.65</t>
  </si>
  <si>
    <t>1321.00.1.1.66</t>
  </si>
  <si>
    <t>1321.00.1.1.67</t>
  </si>
  <si>
    <t>1690.99.1.1.01</t>
  </si>
  <si>
    <t>1690.99.1.1.09</t>
  </si>
  <si>
    <t>1718.01.2.1.00</t>
  </si>
  <si>
    <t>1718.01.3.1.00</t>
  </si>
  <si>
    <t>1718.01.4.1.00</t>
  </si>
  <si>
    <t>1718.01.5.1.00</t>
  </si>
  <si>
    <t>1718.02.1.1.00</t>
  </si>
  <si>
    <t>1718.02.2.1.00</t>
  </si>
  <si>
    <t>1718.02.6.1.00</t>
  </si>
  <si>
    <t>1718.03.1.1.01</t>
  </si>
  <si>
    <t>1718.03.2.1.01</t>
  </si>
  <si>
    <t>1718.03.1.1.02</t>
  </si>
  <si>
    <t>1718.03.2.1.05</t>
  </si>
  <si>
    <t>1718.03.4.1.01</t>
  </si>
  <si>
    <t>1718.03.1.1.08</t>
  </si>
  <si>
    <t>1718.04.2.1.00</t>
  </si>
  <si>
    <t>1718.04.1.1.01</t>
  </si>
  <si>
    <t>1718.05.1.1.01</t>
  </si>
  <si>
    <t>1718.05.2.1.01</t>
  </si>
  <si>
    <t>1718.05.3.1.01</t>
  </si>
  <si>
    <t>1718.05.3.1.02</t>
  </si>
  <si>
    <t>1718.05.3.1.03</t>
  </si>
  <si>
    <t>1718.05.3.1.04</t>
  </si>
  <si>
    <t>1718.05.3.1.05</t>
  </si>
  <si>
    <t>1718.05.4.1.02</t>
  </si>
  <si>
    <t>1718.06.1.1.00</t>
  </si>
  <si>
    <t>1718.08.1.1.00</t>
  </si>
  <si>
    <t>08</t>
  </si>
  <si>
    <t>1718.10.3.1.01</t>
  </si>
  <si>
    <t>1718.12.1.1.01</t>
  </si>
  <si>
    <t>1718.12.1.1.02</t>
  </si>
  <si>
    <t>1718.12.1.1.03</t>
  </si>
  <si>
    <t>1718.12.1.1.04</t>
  </si>
  <si>
    <t>1718.12.1.1.05</t>
  </si>
  <si>
    <t>1728.01.1.1.00</t>
  </si>
  <si>
    <t>1728.01.2.1.00</t>
  </si>
  <si>
    <t>1728.01.3.1.00</t>
  </si>
  <si>
    <t>1728.01.4.1.00</t>
  </si>
  <si>
    <t>1728.01.9.1.01</t>
  </si>
  <si>
    <t>1728.01.9.1.02</t>
  </si>
  <si>
    <t>1728.02.3.1.00</t>
  </si>
  <si>
    <t>1728.03.1.1.01</t>
  </si>
  <si>
    <t>1728.10.9.1.01</t>
  </si>
  <si>
    <t>1758.01.1.1.00</t>
  </si>
  <si>
    <t>1910.01.1.1.00</t>
  </si>
  <si>
    <t>1922.99.1.1.00</t>
  </si>
  <si>
    <t>1990.99.1.1.00</t>
  </si>
  <si>
    <t>2213.00.1.1.00.00</t>
  </si>
  <si>
    <t>2418.10.9.1.01</t>
  </si>
  <si>
    <t>2418.10.9.1.02</t>
  </si>
  <si>
    <t>2418.10.9.1.03</t>
  </si>
  <si>
    <t>2418.10.9.1.04</t>
  </si>
  <si>
    <t>2418.10.9.1.05</t>
  </si>
  <si>
    <t>2418.10.9.1.06</t>
  </si>
  <si>
    <t>2418.10.9.1.07</t>
  </si>
  <si>
    <t>2418.10.9.1.08</t>
  </si>
  <si>
    <t>2418.10.9.1.09</t>
  </si>
  <si>
    <t>2418.10.9.1.10</t>
  </si>
  <si>
    <t>2418.10.9.1.00.11</t>
  </si>
  <si>
    <t>2418.10.9.1.00.12</t>
  </si>
  <si>
    <t>2418.10.9.1.00.13</t>
  </si>
  <si>
    <t>2428.10.2.1.01</t>
  </si>
  <si>
    <t>2428.10.2.1.02</t>
  </si>
  <si>
    <t>2428.10.7.1.01</t>
  </si>
  <si>
    <t>2428.10.7.1.02</t>
  </si>
  <si>
    <t>2428.10.7.1.00.03</t>
  </si>
  <si>
    <t>2428.10.7.1.00.04</t>
  </si>
  <si>
    <t>2428.10.9.1.01</t>
  </si>
  <si>
    <t>2428.10.9.1.00.02</t>
  </si>
  <si>
    <t>2428.10.9.1.00.03</t>
  </si>
  <si>
    <t>2428.10.9.1.00.04</t>
  </si>
  <si>
    <t>9510.00.00.00</t>
  </si>
  <si>
    <t>1721.01.02.00</t>
  </si>
  <si>
    <t>1721.01.05.00</t>
  </si>
  <si>
    <t>1721.36.00.00</t>
  </si>
  <si>
    <t>1722.01.01.00</t>
  </si>
  <si>
    <t>1722.01.02.00</t>
  </si>
  <si>
    <t>1722.01.04.00</t>
  </si>
  <si>
    <t>Outras Receitas Correntes</t>
  </si>
  <si>
    <t xml:space="preserve">CÂMARA </t>
  </si>
  <si>
    <t>Crescimento Real da Receita</t>
  </si>
  <si>
    <t xml:space="preserve">Fonte: Anexo 14 - Balanço Consolidado </t>
  </si>
  <si>
    <t xml:space="preserve">Fonte: </t>
  </si>
  <si>
    <t>Renúncia considerada na Estimativa de Receita</t>
  </si>
  <si>
    <t>CÂMARA</t>
  </si>
  <si>
    <t>Orçado 2021</t>
  </si>
  <si>
    <t>LDO 2022</t>
  </si>
  <si>
    <t>PPA 2022</t>
  </si>
  <si>
    <t>ITIRAPUA</t>
  </si>
  <si>
    <t>TRIBUTAÇÃO</t>
  </si>
  <si>
    <t>ISENÇÃO IPTU</t>
  </si>
  <si>
    <t xml:space="preserve">DEMONSTRATIVOS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</si>
</sst>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_);_(* \(#,##0\);_(* &quot;-&quot;??_);_(@_)"/>
    <numFmt numFmtId="168" formatCode="_(* #,##0.00000_);_(* \(#,##0.00000\);_(* &quot;-&quot;??_);_(@_)"/>
    <numFmt numFmtId="169" formatCode="_(* #,##0.000000_);_(* \(#,##0.000000\);_(* &quot;-&quot;??_);_(@_)"/>
    <numFmt numFmtId="170" formatCode="0000"/>
    <numFmt numFmtId="171" formatCode="00&quot;.&quot;00&quot;.&quot;00"/>
    <numFmt numFmtId="172" formatCode="00"/>
    <numFmt numFmtId="173" formatCode="000"/>
    <numFmt numFmtId="174" formatCode="&quot;1&quot;000"/>
    <numFmt numFmtId="175" formatCode="&quot;2&quot;000"/>
    <numFmt numFmtId="176" formatCode="&quot;0&quot;000"/>
    <numFmt numFmtId="177" formatCode="0,000,000,000"/>
    <numFmt numFmtId="178" formatCode="_(* #,##0.0000_);_(* \(#,##0.000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2"/>
      <name val="Arial Narrow"/>
      <family val="2"/>
    </font>
    <font>
      <b/>
      <sz val="12"/>
      <color rgb="FFFF0000"/>
      <name val="Arial Narrow"/>
      <family val="2"/>
    </font>
    <font>
      <i/>
      <sz val="12"/>
      <color rgb="FFFF0000"/>
      <name val="Arial Narrow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sz val="10"/>
      <color indexed="8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AD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171" fontId="0" fillId="0" borderId="0" xfId="0" applyNumberFormat="1" applyAlignment="1">
      <alignment horizontal="left"/>
    </xf>
    <xf numFmtId="171" fontId="3" fillId="2" borderId="1" xfId="0" applyNumberFormat="1" applyFont="1" applyFill="1" applyBorder="1" applyAlignment="1">
      <alignment horizontal="left"/>
    </xf>
    <xf numFmtId="171" fontId="0" fillId="0" borderId="1" xfId="0" applyNumberFormat="1" applyBorder="1" applyAlignment="1" applyProtection="1">
      <alignment horizontal="left"/>
      <protection locked="0"/>
    </xf>
    <xf numFmtId="0" fontId="0" fillId="3" borderId="2" xfId="0" applyFill="1" applyBorder="1"/>
    <xf numFmtId="0" fontId="0" fillId="3" borderId="3" xfId="0" applyFill="1" applyBorder="1"/>
    <xf numFmtId="0" fontId="3" fillId="4" borderId="1" xfId="0" applyFont="1" applyFill="1" applyBorder="1"/>
    <xf numFmtId="0" fontId="0" fillId="4" borderId="1" xfId="0" applyFill="1" applyBorder="1"/>
    <xf numFmtId="0" fontId="5" fillId="0" borderId="0" xfId="0" applyFont="1" applyProtection="1">
      <protection locked="0"/>
    </xf>
    <xf numFmtId="0" fontId="5" fillId="0" borderId="0" xfId="0" applyFont="1"/>
    <xf numFmtId="0" fontId="6" fillId="0" borderId="0" xfId="0" applyFont="1"/>
    <xf numFmtId="0" fontId="5" fillId="0" borderId="1" xfId="0" applyFont="1" applyFill="1" applyBorder="1"/>
    <xf numFmtId="0" fontId="5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" xfId="0" applyFont="1" applyFill="1" applyBorder="1" applyProtection="1">
      <protection locked="0"/>
    </xf>
    <xf numFmtId="0" fontId="5" fillId="0" borderId="0" xfId="0" applyFont="1" applyFill="1"/>
    <xf numFmtId="0" fontId="5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7" borderId="1" xfId="0" applyFont="1" applyFill="1" applyBorder="1"/>
    <xf numFmtId="0" fontId="5" fillId="8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0" borderId="0" xfId="0" applyFont="1" applyProtection="1"/>
    <xf numFmtId="0" fontId="6" fillId="0" borderId="3" xfId="0" applyFont="1" applyBorder="1"/>
    <xf numFmtId="166" fontId="6" fillId="0" borderId="1" xfId="3" applyFont="1" applyBorder="1" applyProtection="1">
      <protection locked="0"/>
    </xf>
    <xf numFmtId="166" fontId="6" fillId="0" borderId="1" xfId="3" applyFont="1" applyBorder="1" applyProtection="1"/>
    <xf numFmtId="0" fontId="6" fillId="0" borderId="1" xfId="0" applyFont="1" applyBorder="1"/>
    <xf numFmtId="0" fontId="6" fillId="0" borderId="1" xfId="0" applyFont="1" applyFill="1" applyBorder="1"/>
    <xf numFmtId="166" fontId="6" fillId="0" borderId="1" xfId="3" applyFont="1" applyFill="1" applyBorder="1" applyProtection="1">
      <protection locked="0"/>
    </xf>
    <xf numFmtId="166" fontId="6" fillId="0" borderId="1" xfId="3" applyFont="1" applyFill="1" applyBorder="1" applyProtection="1"/>
    <xf numFmtId="0" fontId="5" fillId="8" borderId="0" xfId="0" applyFont="1" applyFill="1" applyAlignment="1" applyProtection="1">
      <alignment horizontal="center"/>
    </xf>
    <xf numFmtId="0" fontId="5" fillId="8" borderId="0" xfId="0" applyFont="1" applyFill="1" applyProtection="1"/>
    <xf numFmtId="0" fontId="5" fillId="8" borderId="2" xfId="0" applyFont="1" applyFill="1" applyBorder="1" applyAlignment="1" applyProtection="1">
      <alignment horizontal="center"/>
    </xf>
    <xf numFmtId="0" fontId="5" fillId="8" borderId="4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center"/>
    </xf>
    <xf numFmtId="0" fontId="5" fillId="8" borderId="3" xfId="0" applyFont="1" applyFill="1" applyBorder="1" applyAlignment="1" applyProtection="1">
      <alignment horizontal="center"/>
    </xf>
    <xf numFmtId="0" fontId="5" fillId="8" borderId="5" xfId="0" applyFont="1" applyFill="1" applyBorder="1" applyAlignment="1" applyProtection="1">
      <alignment horizontal="center"/>
    </xf>
    <xf numFmtId="0" fontId="6" fillId="8" borderId="1" xfId="0" applyFont="1" applyFill="1" applyBorder="1"/>
    <xf numFmtId="166" fontId="6" fillId="8" borderId="1" xfId="3" applyFont="1" applyFill="1" applyBorder="1"/>
    <xf numFmtId="166" fontId="6" fillId="8" borderId="1" xfId="3" applyFont="1" applyFill="1" applyBorder="1" applyProtection="1"/>
    <xf numFmtId="0" fontId="6" fillId="7" borderId="1" xfId="0" applyFont="1" applyFill="1" applyBorder="1"/>
    <xf numFmtId="166" fontId="6" fillId="7" borderId="1" xfId="3" applyFont="1" applyFill="1" applyBorder="1"/>
    <xf numFmtId="166" fontId="6" fillId="7" borderId="1" xfId="3" applyFont="1" applyFill="1" applyBorder="1" applyProtection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/>
    <xf numFmtId="0" fontId="5" fillId="7" borderId="1" xfId="0" applyFont="1" applyFill="1" applyBorder="1" applyAlignment="1">
      <alignment horizontal="center"/>
    </xf>
    <xf numFmtId="0" fontId="5" fillId="0" borderId="1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166" fontId="9" fillId="0" borderId="1" xfId="3" applyFont="1" applyBorder="1" applyProtection="1">
      <protection locked="0"/>
    </xf>
    <xf numFmtId="166" fontId="9" fillId="0" borderId="0" xfId="3" applyFont="1" applyBorder="1"/>
    <xf numFmtId="11" fontId="9" fillId="0" borderId="0" xfId="0" applyNumberFormat="1" applyFont="1" applyAlignment="1">
      <alignment horizontal="center"/>
    </xf>
    <xf numFmtId="166" fontId="6" fillId="0" borderId="1" xfId="3" applyFont="1" applyBorder="1"/>
    <xf numFmtId="166" fontId="5" fillId="0" borderId="1" xfId="3" applyFont="1" applyBorder="1"/>
    <xf numFmtId="11" fontId="5" fillId="8" borderId="1" xfId="0" applyNumberFormat="1" applyFont="1" applyFill="1" applyBorder="1" applyAlignment="1">
      <alignment horizontal="center"/>
    </xf>
    <xf numFmtId="11" fontId="6" fillId="8" borderId="1" xfId="0" applyNumberFormat="1" applyFont="1" applyFill="1" applyBorder="1" applyAlignment="1">
      <alignment horizontal="center"/>
    </xf>
    <xf numFmtId="166" fontId="5" fillId="7" borderId="1" xfId="3" applyFont="1" applyFill="1" applyBorder="1" applyProtection="1"/>
    <xf numFmtId="166" fontId="5" fillId="7" borderId="1" xfId="3" applyFont="1" applyFill="1" applyBorder="1"/>
    <xf numFmtId="166" fontId="6" fillId="7" borderId="1" xfId="3" applyFont="1" applyFill="1" applyBorder="1" applyProtection="1">
      <protection locked="0"/>
    </xf>
    <xf numFmtId="166" fontId="6" fillId="0" borderId="1" xfId="3" applyFont="1" applyFill="1" applyBorder="1"/>
    <xf numFmtId="0" fontId="6" fillId="0" borderId="0" xfId="0" applyFont="1" applyFill="1"/>
    <xf numFmtId="0" fontId="6" fillId="0" borderId="1" xfId="0" applyFont="1" applyBorder="1" applyProtection="1">
      <protection locked="0"/>
    </xf>
    <xf numFmtId="0" fontId="6" fillId="7" borderId="1" xfId="0" applyFont="1" applyFill="1" applyBorder="1" applyProtection="1">
      <protection locked="0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/>
    <xf numFmtId="0" fontId="5" fillId="9" borderId="1" xfId="0" applyFont="1" applyFill="1" applyBorder="1"/>
    <xf numFmtId="0" fontId="11" fillId="0" borderId="0" xfId="0" applyFont="1"/>
    <xf numFmtId="4" fontId="6" fillId="0" borderId="1" xfId="0" applyNumberFormat="1" applyFont="1" applyBorder="1"/>
    <xf numFmtId="166" fontId="6" fillId="0" borderId="1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6" fillId="9" borderId="2" xfId="0" applyFont="1" applyFill="1" applyBorder="1"/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1" fontId="5" fillId="9" borderId="3" xfId="0" applyNumberFormat="1" applyFont="1" applyFill="1" applyBorder="1" applyAlignment="1">
      <alignment horizontal="center"/>
    </xf>
    <xf numFmtId="2" fontId="6" fillId="0" borderId="1" xfId="0" applyNumberFormat="1" applyFont="1" applyBorder="1"/>
    <xf numFmtId="9" fontId="6" fillId="0" borderId="1" xfId="2" applyFont="1" applyBorder="1"/>
    <xf numFmtId="9" fontId="6" fillId="7" borderId="1" xfId="2" applyFont="1" applyFill="1" applyBorder="1"/>
    <xf numFmtId="11" fontId="9" fillId="9" borderId="2" xfId="0" applyNumberFormat="1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11" fontId="9" fillId="9" borderId="3" xfId="0" applyNumberFormat="1" applyFont="1" applyFill="1" applyBorder="1" applyAlignment="1">
      <alignment horizontal="center"/>
    </xf>
    <xf numFmtId="0" fontId="9" fillId="9" borderId="3" xfId="0" applyFont="1" applyFill="1" applyBorder="1"/>
    <xf numFmtId="166" fontId="9" fillId="7" borderId="1" xfId="3" applyFont="1" applyFill="1" applyBorder="1"/>
    <xf numFmtId="166" fontId="9" fillId="9" borderId="1" xfId="3" applyFont="1" applyFill="1" applyBorder="1"/>
    <xf numFmtId="166" fontId="9" fillId="9" borderId="3" xfId="3" applyFont="1" applyFill="1" applyBorder="1"/>
    <xf numFmtId="0" fontId="9" fillId="9" borderId="1" xfId="0" applyFont="1" applyFill="1" applyBorder="1" applyAlignment="1">
      <alignment horizontal="center"/>
    </xf>
    <xf numFmtId="0" fontId="9" fillId="7" borderId="1" xfId="0" applyFont="1" applyFill="1" applyBorder="1"/>
    <xf numFmtId="166" fontId="9" fillId="7" borderId="1" xfId="0" applyNumberFormat="1" applyFont="1" applyFill="1" applyBorder="1"/>
    <xf numFmtId="166" fontId="5" fillId="0" borderId="0" xfId="3" applyFont="1"/>
    <xf numFmtId="167" fontId="5" fillId="0" borderId="0" xfId="3" applyNumberFormat="1" applyFont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5" xfId="0" applyFont="1" applyFill="1" applyBorder="1"/>
    <xf numFmtId="0" fontId="5" fillId="9" borderId="8" xfId="0" applyFont="1" applyFill="1" applyBorder="1" applyAlignment="1">
      <alignment horizontal="center"/>
    </xf>
    <xf numFmtId="166" fontId="6" fillId="0" borderId="0" xfId="3" applyFont="1"/>
    <xf numFmtId="0" fontId="12" fillId="0" borderId="0" xfId="0" applyFont="1"/>
    <xf numFmtId="0" fontId="5" fillId="9" borderId="5" xfId="0" applyFont="1" applyFill="1" applyBorder="1" applyAlignment="1">
      <alignment horizontal="center"/>
    </xf>
    <xf numFmtId="169" fontId="6" fillId="0" borderId="1" xfId="3" applyNumberFormat="1" applyFont="1" applyFill="1" applyBorder="1" applyProtection="1">
      <protection locked="0"/>
    </xf>
    <xf numFmtId="168" fontId="6" fillId="0" borderId="1" xfId="3" applyNumberFormat="1" applyFont="1" applyFill="1" applyBorder="1" applyProtection="1">
      <protection locked="0"/>
    </xf>
    <xf numFmtId="168" fontId="6" fillId="0" borderId="1" xfId="3" applyNumberFormat="1" applyFont="1" applyFill="1" applyBorder="1" applyProtection="1"/>
    <xf numFmtId="166" fontId="6" fillId="0" borderId="0" xfId="3" applyFont="1" applyFill="1"/>
    <xf numFmtId="43" fontId="6" fillId="0" borderId="0" xfId="0" applyNumberFormat="1" applyFont="1" applyFill="1"/>
    <xf numFmtId="0" fontId="10" fillId="0" borderId="0" xfId="0" applyFont="1"/>
    <xf numFmtId="169" fontId="5" fillId="7" borderId="1" xfId="3" applyNumberFormat="1" applyFont="1" applyFill="1" applyBorder="1"/>
    <xf numFmtId="169" fontId="6" fillId="7" borderId="1" xfId="3" applyNumberFormat="1" applyFont="1" applyFill="1" applyBorder="1" applyProtection="1"/>
    <xf numFmtId="4" fontId="6" fillId="0" borderId="1" xfId="0" applyNumberFormat="1" applyFont="1" applyBorder="1" applyProtection="1"/>
    <xf numFmtId="0" fontId="6" fillId="0" borderId="1" xfId="0" applyFont="1" applyBorder="1" applyProtection="1"/>
    <xf numFmtId="43" fontId="16" fillId="0" borderId="0" xfId="6" applyFont="1" applyFill="1"/>
    <xf numFmtId="0" fontId="13" fillId="0" borderId="0" xfId="4" applyFont="1" applyFill="1"/>
    <xf numFmtId="0" fontId="15" fillId="0" borderId="0" xfId="4" applyFont="1" applyFill="1"/>
    <xf numFmtId="0" fontId="14" fillId="0" borderId="0" xfId="4" applyFont="1" applyFill="1" applyAlignment="1">
      <alignment horizontal="center"/>
    </xf>
    <xf numFmtId="0" fontId="14" fillId="0" borderId="21" xfId="4" applyFont="1" applyFill="1" applyBorder="1" applyAlignment="1">
      <alignment horizontal="center"/>
    </xf>
    <xf numFmtId="0" fontId="14" fillId="0" borderId="22" xfId="4" applyFont="1" applyFill="1" applyBorder="1" applyAlignment="1">
      <alignment horizontal="center"/>
    </xf>
    <xf numFmtId="0" fontId="14" fillId="0" borderId="13" xfId="4" applyFont="1" applyFill="1" applyBorder="1" applyAlignment="1">
      <alignment horizontal="center"/>
    </xf>
    <xf numFmtId="0" fontId="14" fillId="0" borderId="7" xfId="4" applyFont="1" applyFill="1" applyBorder="1" applyAlignment="1">
      <alignment horizontal="center"/>
    </xf>
    <xf numFmtId="0" fontId="14" fillId="0" borderId="24" xfId="4" applyFont="1" applyFill="1" applyBorder="1"/>
    <xf numFmtId="4" fontId="15" fillId="0" borderId="25" xfId="4" applyNumberFormat="1" applyFont="1" applyFill="1" applyBorder="1"/>
    <xf numFmtId="4" fontId="15" fillId="0" borderId="26" xfId="4" applyNumberFormat="1" applyFont="1" applyFill="1" applyBorder="1"/>
    <xf numFmtId="4" fontId="15" fillId="0" borderId="5" xfId="4" applyNumberFormat="1" applyFont="1" applyFill="1" applyBorder="1"/>
    <xf numFmtId="4" fontId="15" fillId="0" borderId="8" xfId="4" applyNumberFormat="1" applyFont="1" applyFill="1" applyBorder="1"/>
    <xf numFmtId="43" fontId="15" fillId="0" borderId="27" xfId="6" applyFont="1" applyFill="1" applyBorder="1"/>
    <xf numFmtId="0" fontId="14" fillId="0" borderId="0" xfId="4" applyFont="1" applyFill="1"/>
    <xf numFmtId="0" fontId="13" fillId="0" borderId="25" xfId="4" applyFont="1" applyFill="1" applyBorder="1"/>
    <xf numFmtId="166" fontId="13" fillId="0" borderId="26" xfId="3" applyFont="1" applyFill="1" applyBorder="1"/>
    <xf numFmtId="0" fontId="13" fillId="0" borderId="33" xfId="4" applyFont="1" applyFill="1" applyBorder="1"/>
    <xf numFmtId="166" fontId="13" fillId="0" borderId="34" xfId="3" applyFont="1" applyFill="1" applyBorder="1"/>
    <xf numFmtId="0" fontId="14" fillId="11" borderId="29" xfId="4" applyFont="1" applyFill="1" applyBorder="1"/>
    <xf numFmtId="43" fontId="14" fillId="11" borderId="14" xfId="6" applyFont="1" applyFill="1" applyBorder="1"/>
    <xf numFmtId="4" fontId="13" fillId="0" borderId="0" xfId="4" applyNumberFormat="1" applyFont="1" applyFill="1"/>
    <xf numFmtId="43" fontId="13" fillId="0" borderId="0" xfId="4" applyNumberFormat="1" applyFont="1" applyFill="1"/>
    <xf numFmtId="166" fontId="6" fillId="0" borderId="12" xfId="3" applyFont="1" applyBorder="1" applyProtection="1">
      <protection locked="0"/>
    </xf>
    <xf numFmtId="166" fontId="5" fillId="0" borderId="1" xfId="3" applyFont="1" applyBorder="1" applyProtection="1"/>
    <xf numFmtId="43" fontId="6" fillId="0" borderId="0" xfId="0" applyNumberFormat="1" applyFont="1"/>
    <xf numFmtId="0" fontId="9" fillId="0" borderId="1" xfId="0" applyFont="1" applyFill="1" applyBorder="1"/>
    <xf numFmtId="166" fontId="9" fillId="0" borderId="1" xfId="3" applyFont="1" applyFill="1" applyBorder="1" applyProtection="1">
      <protection locked="0"/>
    </xf>
    <xf numFmtId="0" fontId="9" fillId="0" borderId="0" xfId="0" applyFont="1" applyFill="1"/>
    <xf numFmtId="0" fontId="18" fillId="13" borderId="7" xfId="0" applyFont="1" applyFill="1" applyBorder="1" applyAlignment="1">
      <alignment horizontal="center" vertical="center" wrapText="1"/>
    </xf>
    <xf numFmtId="166" fontId="19" fillId="14" borderId="4" xfId="3" applyFont="1" applyFill="1" applyBorder="1"/>
    <xf numFmtId="0" fontId="6" fillId="0" borderId="0" xfId="0" applyFont="1" applyAlignment="1">
      <alignment horizontal="center"/>
    </xf>
    <xf numFmtId="0" fontId="5" fillId="16" borderId="4" xfId="0" applyFont="1" applyFill="1" applyBorder="1" applyAlignment="1" applyProtection="1">
      <alignment horizontal="center" vertical="center"/>
      <protection locked="0"/>
    </xf>
    <xf numFmtId="0" fontId="5" fillId="16" borderId="30" xfId="0" applyFont="1" applyFill="1" applyBorder="1" applyAlignment="1" applyProtection="1">
      <alignment horizontal="center" vertical="center"/>
      <protection locked="0"/>
    </xf>
    <xf numFmtId="177" fontId="6" fillId="15" borderId="0" xfId="0" applyNumberFormat="1" applyFont="1" applyFill="1" applyAlignment="1" applyProtection="1">
      <alignment horizontal="center" vertical="top"/>
      <protection locked="0"/>
    </xf>
    <xf numFmtId="1" fontId="5" fillId="15" borderId="4" xfId="0" applyNumberFormat="1" applyFont="1" applyFill="1" applyBorder="1" applyAlignment="1" applyProtection="1">
      <alignment horizontal="center" vertical="top"/>
      <protection locked="0"/>
    </xf>
    <xf numFmtId="177" fontId="6" fillId="12" borderId="4" xfId="0" applyNumberFormat="1" applyFont="1" applyFill="1" applyBorder="1" applyAlignment="1" applyProtection="1">
      <alignment horizontal="center" vertical="top"/>
      <protection locked="0"/>
    </xf>
    <xf numFmtId="1" fontId="5" fillId="12" borderId="4" xfId="0" applyNumberFormat="1" applyFont="1" applyFill="1" applyBorder="1" applyAlignment="1" applyProtection="1">
      <alignment horizontal="center" vertical="top"/>
      <protection locked="0"/>
    </xf>
    <xf numFmtId="177" fontId="6" fillId="15" borderId="4" xfId="0" applyNumberFormat="1" applyFont="1" applyFill="1" applyBorder="1" applyAlignment="1" applyProtection="1">
      <alignment horizontal="center" vertical="top"/>
      <protection locked="0"/>
    </xf>
    <xf numFmtId="177" fontId="6" fillId="17" borderId="4" xfId="0" applyNumberFormat="1" applyFont="1" applyFill="1" applyBorder="1" applyAlignment="1" applyProtection="1">
      <alignment horizontal="center" vertical="top"/>
      <protection locked="0"/>
    </xf>
    <xf numFmtId="1" fontId="5" fillId="17" borderId="4" xfId="0" applyNumberFormat="1" applyFont="1" applyFill="1" applyBorder="1" applyAlignment="1" applyProtection="1">
      <alignment horizontal="center" vertical="top"/>
      <protection locked="0"/>
    </xf>
    <xf numFmtId="177" fontId="6" fillId="0" borderId="4" xfId="0" applyNumberFormat="1" applyFont="1" applyBorder="1" applyAlignment="1" applyProtection="1">
      <alignment horizontal="center" vertical="top"/>
      <protection locked="0"/>
    </xf>
    <xf numFmtId="177" fontId="6" fillId="18" borderId="4" xfId="0" applyNumberFormat="1" applyFont="1" applyFill="1" applyBorder="1" applyAlignment="1" applyProtection="1">
      <alignment horizontal="center" vertical="top"/>
      <protection locked="0"/>
    </xf>
    <xf numFmtId="49" fontId="5" fillId="18" borderId="4" xfId="0" applyNumberFormat="1" applyFont="1" applyFill="1" applyBorder="1" applyAlignment="1" applyProtection="1">
      <alignment horizontal="center" vertical="top"/>
      <protection locked="0"/>
    </xf>
    <xf numFmtId="177" fontId="5" fillId="18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15" borderId="4" xfId="0" applyNumberFormat="1" applyFont="1" applyFill="1" applyBorder="1" applyAlignment="1" applyProtection="1">
      <alignment horizontal="center" vertical="center"/>
      <protection locked="0"/>
    </xf>
    <xf numFmtId="1" fontId="5" fillId="18" borderId="4" xfId="0" applyNumberFormat="1" applyFont="1" applyFill="1" applyBorder="1" applyAlignment="1" applyProtection="1">
      <alignment horizontal="center" vertical="top"/>
      <protection locked="0"/>
    </xf>
    <xf numFmtId="177" fontId="5" fillId="19" borderId="4" xfId="0" applyNumberFormat="1" applyFont="1" applyFill="1" applyBorder="1" applyAlignment="1" applyProtection="1">
      <alignment horizontal="center" vertical="top"/>
      <protection locked="0"/>
    </xf>
    <xf numFmtId="1" fontId="5" fillId="20" borderId="4" xfId="0" applyNumberFormat="1" applyFont="1" applyFill="1" applyBorder="1" applyAlignment="1" applyProtection="1">
      <alignment horizontal="center" vertical="top"/>
      <protection locked="0"/>
    </xf>
    <xf numFmtId="177" fontId="6" fillId="19" borderId="4" xfId="0" applyNumberFormat="1" applyFont="1" applyFill="1" applyBorder="1" applyAlignment="1" applyProtection="1">
      <alignment horizontal="center" vertical="top"/>
      <protection locked="0"/>
    </xf>
    <xf numFmtId="177" fontId="6" fillId="19" borderId="3" xfId="0" applyNumberFormat="1" applyFont="1" applyFill="1" applyBorder="1" applyAlignment="1" applyProtection="1">
      <alignment horizontal="center" vertical="top"/>
      <protection locked="0"/>
    </xf>
    <xf numFmtId="1" fontId="5" fillId="20" borderId="3" xfId="0" applyNumberFormat="1" applyFont="1" applyFill="1" applyBorder="1" applyAlignment="1" applyProtection="1">
      <alignment horizontal="center" vertical="top"/>
      <protection locked="0"/>
    </xf>
    <xf numFmtId="166" fontId="5" fillId="16" borderId="30" xfId="3" applyFont="1" applyFill="1" applyBorder="1" applyAlignment="1">
      <alignment horizontal="center" vertical="center" wrapText="1"/>
    </xf>
    <xf numFmtId="166" fontId="6" fillId="15" borderId="0" xfId="3" applyFont="1" applyFill="1" applyBorder="1"/>
    <xf numFmtId="166" fontId="6" fillId="12" borderId="0" xfId="3" applyFont="1" applyFill="1"/>
    <xf numFmtId="166" fontId="6" fillId="15" borderId="0" xfId="3" applyFont="1" applyFill="1"/>
    <xf numFmtId="166" fontId="6" fillId="17" borderId="0" xfId="3" applyFont="1" applyFill="1"/>
    <xf numFmtId="166" fontId="6" fillId="18" borderId="0" xfId="3" applyFont="1" applyFill="1"/>
    <xf numFmtId="166" fontId="6" fillId="15" borderId="0" xfId="3" applyFont="1" applyFill="1" applyAlignment="1">
      <alignment vertical="center"/>
    </xf>
    <xf numFmtId="166" fontId="5" fillId="19" borderId="4" xfId="3" applyFont="1" applyFill="1" applyBorder="1" applyAlignment="1" applyProtection="1">
      <alignment horizontal="right" vertical="top"/>
      <protection locked="0"/>
    </xf>
    <xf numFmtId="166" fontId="6" fillId="19" borderId="4" xfId="3" applyFont="1" applyFill="1" applyBorder="1" applyAlignment="1" applyProtection="1">
      <alignment horizontal="right" vertical="top"/>
      <protection locked="0"/>
    </xf>
    <xf numFmtId="166" fontId="6" fillId="19" borderId="3" xfId="3" applyFont="1" applyFill="1" applyBorder="1" applyAlignment="1" applyProtection="1">
      <alignment horizontal="right" vertical="top"/>
      <protection locked="0"/>
    </xf>
    <xf numFmtId="166" fontId="5" fillId="0" borderId="0" xfId="3" applyFont="1" applyAlignment="1">
      <alignment horizontal="center" vertical="top"/>
    </xf>
    <xf numFmtId="0" fontId="6" fillId="0" borderId="8" xfId="0" applyFont="1" applyBorder="1"/>
    <xf numFmtId="0" fontId="6" fillId="0" borderId="9" xfId="0" applyFont="1" applyBorder="1"/>
    <xf numFmtId="0" fontId="6" fillId="0" borderId="5" xfId="0" applyFont="1" applyBorder="1"/>
    <xf numFmtId="166" fontId="6" fillId="0" borderId="1" xfId="3" applyFont="1" applyFill="1" applyBorder="1" applyAlignment="1" applyProtection="1">
      <alignment vertical="center"/>
    </xf>
    <xf numFmtId="43" fontId="15" fillId="0" borderId="28" xfId="4" applyNumberFormat="1" applyFont="1" applyFill="1" applyBorder="1"/>
    <xf numFmtId="0" fontId="6" fillId="21" borderId="0" xfId="0" applyFont="1" applyFill="1"/>
    <xf numFmtId="0" fontId="5" fillId="21" borderId="1" xfId="0" applyFont="1" applyFill="1" applyBorder="1"/>
    <xf numFmtId="0" fontId="5" fillId="21" borderId="1" xfId="0" applyFont="1" applyFill="1" applyBorder="1" applyAlignment="1">
      <alignment horizontal="center"/>
    </xf>
    <xf numFmtId="166" fontId="6" fillId="21" borderId="1" xfId="3" applyFont="1" applyFill="1" applyBorder="1" applyProtection="1">
      <protection locked="0"/>
    </xf>
    <xf numFmtId="9" fontId="6" fillId="21" borderId="1" xfId="2" applyFont="1" applyFill="1" applyBorder="1"/>
    <xf numFmtId="166" fontId="6" fillId="21" borderId="1" xfId="3" applyFont="1" applyFill="1" applyBorder="1"/>
    <xf numFmtId="166" fontId="5" fillId="21" borderId="1" xfId="3" applyFont="1" applyFill="1" applyBorder="1" applyAlignment="1" applyProtection="1">
      <alignment horizontal="center"/>
    </xf>
    <xf numFmtId="1" fontId="5" fillId="21" borderId="1" xfId="3" applyNumberFormat="1" applyFont="1" applyFill="1" applyBorder="1" applyAlignment="1">
      <alignment horizontal="center"/>
    </xf>
    <xf numFmtId="166" fontId="5" fillId="21" borderId="1" xfId="3" applyFont="1" applyFill="1" applyBorder="1"/>
    <xf numFmtId="166" fontId="6" fillId="21" borderId="1" xfId="3" applyFont="1" applyFill="1" applyBorder="1" applyProtection="1"/>
    <xf numFmtId="166" fontId="5" fillId="21" borderId="1" xfId="3" applyFont="1" applyFill="1" applyBorder="1" applyProtection="1">
      <protection locked="0"/>
    </xf>
    <xf numFmtId="166" fontId="5" fillId="21" borderId="0" xfId="3" applyFont="1" applyFill="1"/>
    <xf numFmtId="166" fontId="5" fillId="21" borderId="1" xfId="3" applyFont="1" applyFill="1" applyBorder="1" applyAlignment="1">
      <alignment horizontal="center"/>
    </xf>
    <xf numFmtId="167" fontId="5" fillId="21" borderId="1" xfId="3" applyNumberFormat="1" applyFont="1" applyFill="1" applyBorder="1" applyAlignment="1">
      <alignment horizontal="center"/>
    </xf>
    <xf numFmtId="166" fontId="5" fillId="21" borderId="1" xfId="3" applyFont="1" applyFill="1" applyBorder="1" applyProtection="1"/>
    <xf numFmtId="166" fontId="17" fillId="0" borderId="0" xfId="4" applyNumberFormat="1" applyFont="1" applyFill="1"/>
    <xf numFmtId="178" fontId="5" fillId="7" borderId="1" xfId="3" applyNumberFormat="1" applyFont="1" applyFill="1" applyBorder="1"/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166" fontId="6" fillId="0" borderId="1" xfId="3" applyFont="1" applyFill="1" applyBorder="1" applyAlignment="1" applyProtection="1">
      <alignment vertical="center"/>
      <protection locked="0"/>
    </xf>
    <xf numFmtId="0" fontId="20" fillId="0" borderId="0" xfId="4" applyFont="1" applyFill="1"/>
    <xf numFmtId="0" fontId="21" fillId="11" borderId="29" xfId="4" applyFont="1" applyFill="1" applyBorder="1" applyAlignment="1">
      <alignment horizontal="center" vertical="center"/>
    </xf>
    <xf numFmtId="0" fontId="21" fillId="11" borderId="35" xfId="4" applyFont="1" applyFill="1" applyBorder="1" applyAlignment="1">
      <alignment horizontal="center" vertical="center"/>
    </xf>
    <xf numFmtId="0" fontId="21" fillId="11" borderId="36" xfId="4" applyFont="1" applyFill="1" applyBorder="1" applyAlignment="1">
      <alignment horizontal="center" vertical="center"/>
    </xf>
    <xf numFmtId="0" fontId="17" fillId="0" borderId="31" xfId="4" applyFont="1" applyFill="1" applyBorder="1" applyAlignment="1">
      <alignment horizontal="center"/>
    </xf>
    <xf numFmtId="0" fontId="17" fillId="0" borderId="32" xfId="4" applyFont="1" applyFill="1" applyBorder="1" applyAlignment="1">
      <alignment horizontal="center"/>
    </xf>
    <xf numFmtId="0" fontId="14" fillId="0" borderId="15" xfId="4" applyFont="1" applyFill="1" applyBorder="1" applyAlignment="1">
      <alignment horizontal="center"/>
    </xf>
    <xf numFmtId="0" fontId="14" fillId="0" borderId="20" xfId="4" applyFont="1" applyFill="1" applyBorder="1" applyAlignment="1">
      <alignment horizontal="center"/>
    </xf>
    <xf numFmtId="0" fontId="14" fillId="0" borderId="16" xfId="4" applyFont="1" applyFill="1" applyBorder="1" applyAlignment="1">
      <alignment horizontal="center"/>
    </xf>
    <xf numFmtId="0" fontId="14" fillId="0" borderId="17" xfId="4" applyFont="1" applyFill="1" applyBorder="1" applyAlignment="1">
      <alignment horizontal="center"/>
    </xf>
    <xf numFmtId="0" fontId="14" fillId="0" borderId="18" xfId="4" applyFont="1" applyFill="1" applyBorder="1" applyAlignment="1">
      <alignment horizontal="center"/>
    </xf>
    <xf numFmtId="0" fontId="14" fillId="0" borderId="15" xfId="4" applyFont="1" applyFill="1" applyBorder="1" applyAlignment="1">
      <alignment horizontal="center" vertical="center" wrapText="1"/>
    </xf>
    <xf numFmtId="0" fontId="14" fillId="0" borderId="20" xfId="4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 vertical="center" wrapText="1"/>
    </xf>
    <xf numFmtId="0" fontId="14" fillId="0" borderId="23" xfId="4" applyFont="1" applyFill="1" applyBorder="1" applyAlignment="1">
      <alignment horizontal="center" vertical="center" wrapText="1"/>
    </xf>
    <xf numFmtId="0" fontId="5" fillId="8" borderId="5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8" borderId="6" xfId="0" applyFont="1" applyFill="1" applyBorder="1" applyAlignment="1" applyProtection="1">
      <alignment horizontal="left"/>
    </xf>
    <xf numFmtId="0" fontId="5" fillId="8" borderId="9" xfId="0" applyFont="1" applyFill="1" applyBorder="1" applyAlignment="1" applyProtection="1">
      <alignment horizontal="left"/>
    </xf>
    <xf numFmtId="0" fontId="5" fillId="8" borderId="5" xfId="0" applyFont="1" applyFill="1" applyBorder="1" applyAlignment="1" applyProtection="1">
      <alignment horizontal="left"/>
    </xf>
    <xf numFmtId="171" fontId="5" fillId="0" borderId="1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170" fontId="5" fillId="0" borderId="8" xfId="0" applyNumberFormat="1" applyFont="1" applyBorder="1" applyAlignment="1" applyProtection="1">
      <alignment horizontal="center"/>
      <protection locked="0"/>
    </xf>
    <xf numFmtId="170" fontId="5" fillId="0" borderId="9" xfId="0" applyNumberFormat="1" applyFont="1" applyBorder="1" applyAlignment="1" applyProtection="1">
      <alignment horizontal="center"/>
      <protection locked="0"/>
    </xf>
    <xf numFmtId="170" fontId="5" fillId="0" borderId="5" xfId="0" applyNumberFormat="1" applyFont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3" fillId="5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175" fontId="3" fillId="0" borderId="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174" fontId="3" fillId="0" borderId="1" xfId="0" applyNumberFormat="1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70" fontId="3" fillId="0" borderId="1" xfId="0" applyNumberFormat="1" applyFont="1" applyBorder="1" applyAlignment="1" applyProtection="1">
      <alignment horizontal="center"/>
      <protection locked="0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1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3" fillId="5" borderId="8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173" fontId="3" fillId="0" borderId="1" xfId="0" applyNumberFormat="1" applyFont="1" applyBorder="1" applyAlignment="1" applyProtection="1">
      <alignment horizontal="center"/>
      <protection locked="0"/>
    </xf>
    <xf numFmtId="172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5" fillId="7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65" fontId="6" fillId="0" borderId="1" xfId="1" applyFont="1" applyBorder="1" applyAlignment="1">
      <alignment horizontal="center"/>
    </xf>
    <xf numFmtId="0" fontId="5" fillId="7" borderId="8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left"/>
    </xf>
    <xf numFmtId="11" fontId="5" fillId="0" borderId="8" xfId="0" applyNumberFormat="1" applyFont="1" applyBorder="1" applyAlignment="1" applyProtection="1">
      <alignment horizontal="center"/>
      <protection locked="0"/>
    </xf>
    <xf numFmtId="11" fontId="5" fillId="0" borderId="9" xfId="0" applyNumberFormat="1" applyFont="1" applyBorder="1" applyAlignment="1" applyProtection="1">
      <alignment horizontal="center"/>
      <protection locked="0"/>
    </xf>
    <xf numFmtId="11" fontId="5" fillId="0" borderId="5" xfId="0" applyNumberFormat="1" applyFont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71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7" borderId="0" xfId="0" applyFont="1" applyFill="1" applyBorder="1" applyAlignment="1" applyProtection="1">
      <alignment horizontal="center"/>
      <protection locked="0"/>
    </xf>
    <xf numFmtId="0" fontId="5" fillId="7" borderId="0" xfId="0" applyFont="1" applyFill="1" applyAlignment="1" applyProtection="1">
      <alignment horizontal="center"/>
      <protection locked="0"/>
    </xf>
    <xf numFmtId="171" fontId="6" fillId="0" borderId="8" xfId="0" applyNumberFormat="1" applyFont="1" applyBorder="1" applyAlignment="1" applyProtection="1">
      <alignment horizontal="left"/>
      <protection locked="0"/>
    </xf>
    <xf numFmtId="171" fontId="6" fillId="0" borderId="9" xfId="0" applyNumberFormat="1" applyFont="1" applyBorder="1" applyAlignment="1" applyProtection="1">
      <alignment horizontal="left"/>
      <protection locked="0"/>
    </xf>
    <xf numFmtId="171" fontId="6" fillId="0" borderId="5" xfId="0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172" fontId="6" fillId="0" borderId="1" xfId="0" applyNumberFormat="1" applyFont="1" applyBorder="1" applyAlignment="1" applyProtection="1">
      <alignment horizontal="left"/>
      <protection locked="0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170" fontId="6" fillId="0" borderId="1" xfId="0" applyNumberFormat="1" applyFont="1" applyBorder="1" applyAlignment="1" applyProtection="1">
      <alignment horizontal="center"/>
      <protection locked="0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173" fontId="6" fillId="0" borderId="1" xfId="0" applyNumberFormat="1" applyFont="1" applyBorder="1" applyAlignment="1" applyProtection="1">
      <alignment horizontal="left"/>
      <protection locked="0"/>
    </xf>
    <xf numFmtId="170" fontId="6" fillId="0" borderId="1" xfId="0" applyNumberFormat="1" applyFont="1" applyBorder="1" applyAlignment="1" applyProtection="1">
      <alignment horizontal="left"/>
      <protection locked="0"/>
    </xf>
    <xf numFmtId="164" fontId="6" fillId="0" borderId="1" xfId="0" applyNumberFormat="1" applyFont="1" applyBorder="1" applyAlignment="1" applyProtection="1">
      <alignment horizontal="left"/>
      <protection locked="0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166" fontId="5" fillId="0" borderId="0" xfId="3" applyFont="1" applyAlignment="1">
      <alignment horizontal="center"/>
    </xf>
    <xf numFmtId="166" fontId="5" fillId="21" borderId="1" xfId="3" applyFont="1" applyFill="1" applyBorder="1" applyAlignment="1" applyProtection="1">
      <alignment horizontal="left"/>
      <protection locked="0"/>
    </xf>
    <xf numFmtId="166" fontId="5" fillId="21" borderId="1" xfId="3" applyFont="1" applyFill="1" applyBorder="1" applyAlignment="1" applyProtection="1">
      <alignment horizontal="center"/>
      <protection locked="0"/>
    </xf>
    <xf numFmtId="1" fontId="5" fillId="0" borderId="0" xfId="3" applyNumberFormat="1" applyFont="1" applyAlignment="1">
      <alignment horizontal="center"/>
    </xf>
    <xf numFmtId="9" fontId="6" fillId="0" borderId="30" xfId="0" applyNumberFormat="1" applyFont="1" applyBorder="1" applyAlignment="1">
      <alignment horizontal="center" vertical="top" wrapText="1"/>
    </xf>
    <xf numFmtId="9" fontId="6" fillId="0" borderId="0" xfId="0" applyNumberFormat="1" applyFont="1" applyAlignment="1">
      <alignment horizontal="center" vertical="top" wrapText="1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/>
    </xf>
    <xf numFmtId="166" fontId="6" fillId="7" borderId="1" xfId="3" applyFont="1" applyFill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166" fontId="6" fillId="0" borderId="1" xfId="3" applyFont="1" applyBorder="1" applyAlignment="1" applyProtection="1">
      <alignment horizontal="center"/>
      <protection locked="0"/>
    </xf>
    <xf numFmtId="0" fontId="5" fillId="9" borderId="9" xfId="0" applyFont="1" applyFill="1" applyBorder="1" applyAlignment="1">
      <alignment horizontal="center"/>
    </xf>
    <xf numFmtId="166" fontId="6" fillId="0" borderId="1" xfId="3" applyFont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166" fontId="6" fillId="0" borderId="8" xfId="3" applyFont="1" applyFill="1" applyBorder="1" applyAlignment="1" applyProtection="1">
      <alignment horizontal="right"/>
      <protection locked="0"/>
    </xf>
    <xf numFmtId="166" fontId="6" fillId="0" borderId="5" xfId="3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166" fontId="5" fillId="7" borderId="8" xfId="3" applyFont="1" applyFill="1" applyBorder="1" applyAlignment="1">
      <alignment horizontal="right"/>
    </xf>
    <xf numFmtId="166" fontId="5" fillId="7" borderId="5" xfId="3" applyFont="1" applyFill="1" applyBorder="1" applyAlignment="1">
      <alignment horizontal="right"/>
    </xf>
    <xf numFmtId="166" fontId="6" fillId="0" borderId="8" xfId="3" applyFont="1" applyFill="1" applyBorder="1" applyAlignment="1" applyProtection="1">
      <alignment horizontal="right" vertical="center"/>
      <protection locked="0"/>
    </xf>
    <xf numFmtId="166" fontId="6" fillId="0" borderId="5" xfId="3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166" fontId="6" fillId="0" borderId="1" xfId="3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</cellXfs>
  <cellStyles count="7">
    <cellStyle name="Moeda" xfId="1" builtinId="4"/>
    <cellStyle name="Normal" xfId="0" builtinId="0"/>
    <cellStyle name="Normal 2" xfId="4"/>
    <cellStyle name="Porcentagem" xfId="2" builtinId="5"/>
    <cellStyle name="Porcentagem 2" xfId="5"/>
    <cellStyle name="Vírgula" xfId="3" builtinId="3"/>
    <cellStyle name="Vírgula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1"/>
  <sheetViews>
    <sheetView showGridLines="0" workbookViewId="0">
      <pane ySplit="1" topLeftCell="A173" activePane="bottomLeft" state="frozen"/>
      <selection pane="bottomLeft" activeCell="E191" sqref="E191"/>
    </sheetView>
  </sheetViews>
  <sheetFormatPr defaultRowHeight="15.75" x14ac:dyDescent="0.25"/>
  <cols>
    <col min="1" max="1" width="2" customWidth="1"/>
    <col min="2" max="2" width="16.28515625" style="152" bestFit="1" customWidth="1"/>
    <col min="3" max="3" width="8.42578125" style="152" customWidth="1"/>
    <col min="4" max="4" width="18.5703125" style="108" bestFit="1" customWidth="1"/>
    <col min="5" max="5" width="16" bestFit="1" customWidth="1"/>
  </cols>
  <sheetData>
    <row r="1" spans="2:5" s="122" customFormat="1" x14ac:dyDescent="0.2">
      <c r="B1" s="153" t="s">
        <v>301</v>
      </c>
      <c r="C1" s="154" t="s">
        <v>302</v>
      </c>
      <c r="D1" s="173" t="s">
        <v>300</v>
      </c>
      <c r="E1" s="150">
        <v>2021</v>
      </c>
    </row>
    <row r="2" spans="2:5" s="122" customFormat="1" x14ac:dyDescent="0.25">
      <c r="B2" s="155" t="s">
        <v>303</v>
      </c>
      <c r="C2" s="156" t="s">
        <v>304</v>
      </c>
      <c r="D2" s="174">
        <v>2392690.6847999999</v>
      </c>
      <c r="E2" s="151">
        <f>D2*3.5%+D2</f>
        <v>2476434.8587679998</v>
      </c>
    </row>
    <row r="3" spans="2:5" s="122" customFormat="1" x14ac:dyDescent="0.25">
      <c r="B3" s="155" t="s">
        <v>305</v>
      </c>
      <c r="C3" s="156" t="s">
        <v>304</v>
      </c>
      <c r="D3" s="174">
        <v>87.983999999999995</v>
      </c>
      <c r="E3" s="151">
        <f t="shared" ref="E3:E66" si="0">D3*3.5%+D3</f>
        <v>91.06344</v>
      </c>
    </row>
    <row r="4" spans="2:5" s="122" customFormat="1" x14ac:dyDescent="0.25">
      <c r="B4" s="157" t="s">
        <v>306</v>
      </c>
      <c r="C4" s="158" t="s">
        <v>304</v>
      </c>
      <c r="D4" s="175">
        <v>745041.77279999992</v>
      </c>
      <c r="E4" s="151">
        <f t="shared" si="0"/>
        <v>771118.23484799988</v>
      </c>
    </row>
    <row r="5" spans="2:5" s="122" customFormat="1" x14ac:dyDescent="0.25">
      <c r="B5" s="157" t="s">
        <v>307</v>
      </c>
      <c r="C5" s="158" t="s">
        <v>304</v>
      </c>
      <c r="D5" s="175">
        <v>263909.29759999999</v>
      </c>
      <c r="E5" s="151">
        <f t="shared" si="0"/>
        <v>273146.12301599997</v>
      </c>
    </row>
    <row r="6" spans="2:5" s="122" customFormat="1" x14ac:dyDescent="0.25">
      <c r="B6" s="159" t="s">
        <v>308</v>
      </c>
      <c r="C6" s="156" t="s">
        <v>304</v>
      </c>
      <c r="D6" s="176">
        <v>181.90491428571428</v>
      </c>
      <c r="E6" s="151">
        <f t="shared" si="0"/>
        <v>188.27158628571428</v>
      </c>
    </row>
    <row r="7" spans="2:5" s="122" customFormat="1" x14ac:dyDescent="0.25">
      <c r="B7" s="159" t="s">
        <v>309</v>
      </c>
      <c r="C7" s="156" t="s">
        <v>304</v>
      </c>
      <c r="D7" s="176">
        <v>114523.45097142858</v>
      </c>
      <c r="E7" s="151">
        <f t="shared" si="0"/>
        <v>118531.77175542858</v>
      </c>
    </row>
    <row r="8" spans="2:5" s="122" customFormat="1" x14ac:dyDescent="0.25">
      <c r="B8" s="159" t="s">
        <v>310</v>
      </c>
      <c r="C8" s="156" t="s">
        <v>304</v>
      </c>
      <c r="D8" s="176">
        <v>53865.783771428571</v>
      </c>
      <c r="E8" s="151">
        <f t="shared" si="0"/>
        <v>55751.086203428567</v>
      </c>
    </row>
    <row r="9" spans="2:5" s="122" customFormat="1" x14ac:dyDescent="0.25">
      <c r="B9" s="159" t="s">
        <v>311</v>
      </c>
      <c r="C9" s="156" t="s">
        <v>304</v>
      </c>
      <c r="D9" s="176">
        <v>14520.747428571429</v>
      </c>
      <c r="E9" s="151">
        <f t="shared" si="0"/>
        <v>15028.973588571429</v>
      </c>
    </row>
    <row r="10" spans="2:5" s="122" customFormat="1" x14ac:dyDescent="0.25">
      <c r="B10" s="159" t="s">
        <v>312</v>
      </c>
      <c r="C10" s="156" t="s">
        <v>304</v>
      </c>
      <c r="D10" s="176">
        <v>2290043.9149714285</v>
      </c>
      <c r="E10" s="151">
        <f t="shared" si="0"/>
        <v>2370195.4519954287</v>
      </c>
    </row>
    <row r="11" spans="2:5" s="122" customFormat="1" x14ac:dyDescent="0.25">
      <c r="B11" s="159" t="s">
        <v>313</v>
      </c>
      <c r="C11" s="156" t="s">
        <v>304</v>
      </c>
      <c r="D11" s="176">
        <v>4464005.5021714289</v>
      </c>
      <c r="E11" s="151">
        <f t="shared" si="0"/>
        <v>4620245.6947474293</v>
      </c>
    </row>
    <row r="12" spans="2:5" s="122" customFormat="1" x14ac:dyDescent="0.25">
      <c r="B12" s="159" t="s">
        <v>314</v>
      </c>
      <c r="C12" s="156" t="s">
        <v>304</v>
      </c>
      <c r="D12" s="176">
        <v>26206.85897142857</v>
      </c>
      <c r="E12" s="151">
        <f t="shared" si="0"/>
        <v>27124.099035428571</v>
      </c>
    </row>
    <row r="13" spans="2:5" s="122" customFormat="1" x14ac:dyDescent="0.25">
      <c r="B13" s="159" t="s">
        <v>315</v>
      </c>
      <c r="C13" s="156" t="s">
        <v>304</v>
      </c>
      <c r="D13" s="176">
        <v>42844.303542857146</v>
      </c>
      <c r="E13" s="151">
        <f t="shared" si="0"/>
        <v>44343.854166857149</v>
      </c>
    </row>
    <row r="14" spans="2:5" s="122" customFormat="1" x14ac:dyDescent="0.25">
      <c r="B14" s="159" t="s">
        <v>316</v>
      </c>
      <c r="C14" s="156" t="s">
        <v>304</v>
      </c>
      <c r="D14" s="176">
        <v>16425.516342857143</v>
      </c>
      <c r="E14" s="151">
        <f t="shared" si="0"/>
        <v>17000.409414857142</v>
      </c>
    </row>
    <row r="15" spans="2:5" s="122" customFormat="1" x14ac:dyDescent="0.25">
      <c r="B15" s="159" t="s">
        <v>317</v>
      </c>
      <c r="C15" s="156" t="s">
        <v>304</v>
      </c>
      <c r="D15" s="176">
        <v>5009.5433142857137</v>
      </c>
      <c r="E15" s="151">
        <f t="shared" si="0"/>
        <v>5184.8773302857135</v>
      </c>
    </row>
    <row r="16" spans="2:5" s="122" customFormat="1" x14ac:dyDescent="0.25">
      <c r="B16" s="159" t="s">
        <v>318</v>
      </c>
      <c r="C16" s="156" t="s">
        <v>304</v>
      </c>
      <c r="D16" s="176">
        <v>181332.01097142859</v>
      </c>
      <c r="E16" s="151">
        <f t="shared" si="0"/>
        <v>187678.6313554286</v>
      </c>
    </row>
    <row r="17" spans="2:5" s="122" customFormat="1" x14ac:dyDescent="0.25">
      <c r="B17" s="159" t="s">
        <v>319</v>
      </c>
      <c r="C17" s="156" t="s">
        <v>304</v>
      </c>
      <c r="D17" s="176">
        <v>265329.73851428571</v>
      </c>
      <c r="E17" s="151">
        <f t="shared" si="0"/>
        <v>274616.27936228568</v>
      </c>
    </row>
    <row r="18" spans="2:5" s="122" customFormat="1" x14ac:dyDescent="0.25">
      <c r="B18" s="159" t="s">
        <v>320</v>
      </c>
      <c r="C18" s="156" t="s">
        <v>304</v>
      </c>
      <c r="D18" s="176">
        <v>381379.11908571434</v>
      </c>
      <c r="E18" s="151">
        <f t="shared" si="0"/>
        <v>394727.38825371437</v>
      </c>
    </row>
    <row r="19" spans="2:5" s="122" customFormat="1" x14ac:dyDescent="0.25">
      <c r="B19" s="159" t="s">
        <v>321</v>
      </c>
      <c r="C19" s="156" t="s">
        <v>304</v>
      </c>
      <c r="D19" s="176">
        <v>504864.10148571426</v>
      </c>
      <c r="E19" s="151">
        <f t="shared" si="0"/>
        <v>522534.34503771423</v>
      </c>
    </row>
    <row r="20" spans="2:5" s="122" customFormat="1" x14ac:dyDescent="0.25">
      <c r="B20" s="159" t="s">
        <v>322</v>
      </c>
      <c r="C20" s="156" t="s">
        <v>304</v>
      </c>
      <c r="D20" s="176">
        <v>80146.720457142845</v>
      </c>
      <c r="E20" s="151">
        <f t="shared" si="0"/>
        <v>82951.85567314284</v>
      </c>
    </row>
    <row r="21" spans="2:5" s="122" customFormat="1" x14ac:dyDescent="0.25">
      <c r="B21" s="159" t="s">
        <v>323</v>
      </c>
      <c r="C21" s="156" t="s">
        <v>304</v>
      </c>
      <c r="D21" s="176">
        <v>173260.74925714286</v>
      </c>
      <c r="E21" s="151">
        <f t="shared" si="0"/>
        <v>179324.87548114287</v>
      </c>
    </row>
    <row r="22" spans="2:5" s="122" customFormat="1" x14ac:dyDescent="0.25">
      <c r="B22" s="159" t="s">
        <v>324</v>
      </c>
      <c r="C22" s="156" t="s">
        <v>304</v>
      </c>
      <c r="D22" s="176">
        <v>23490.586971428569</v>
      </c>
      <c r="E22" s="151">
        <f t="shared" si="0"/>
        <v>24312.75751542857</v>
      </c>
    </row>
    <row r="23" spans="2:5" s="122" customFormat="1" x14ac:dyDescent="0.25">
      <c r="B23" s="159" t="s">
        <v>325</v>
      </c>
      <c r="C23" s="156" t="s">
        <v>304</v>
      </c>
      <c r="D23" s="176">
        <v>0</v>
      </c>
      <c r="E23" s="151">
        <f t="shared" si="0"/>
        <v>0</v>
      </c>
    </row>
    <row r="24" spans="2:5" s="122" customFormat="1" x14ac:dyDescent="0.25">
      <c r="B24" s="159" t="s">
        <v>326</v>
      </c>
      <c r="C24" s="156" t="s">
        <v>304</v>
      </c>
      <c r="D24" s="176">
        <v>187658.47954285715</v>
      </c>
      <c r="E24" s="151">
        <f t="shared" si="0"/>
        <v>194226.52632685716</v>
      </c>
    </row>
    <row r="25" spans="2:5" s="122" customFormat="1" x14ac:dyDescent="0.25">
      <c r="B25" s="159" t="s">
        <v>327</v>
      </c>
      <c r="C25" s="156" t="s">
        <v>304</v>
      </c>
      <c r="D25" s="176">
        <v>0</v>
      </c>
      <c r="E25" s="151">
        <f t="shared" si="0"/>
        <v>0</v>
      </c>
    </row>
    <row r="26" spans="2:5" s="122" customFormat="1" x14ac:dyDescent="0.25">
      <c r="B26" s="159" t="s">
        <v>328</v>
      </c>
      <c r="C26" s="156" t="s">
        <v>304</v>
      </c>
      <c r="D26" s="176">
        <v>29.934171428571428</v>
      </c>
      <c r="E26" s="151">
        <f t="shared" si="0"/>
        <v>30.981867428571427</v>
      </c>
    </row>
    <row r="27" spans="2:5" s="122" customFormat="1" x14ac:dyDescent="0.25">
      <c r="B27" s="159" t="s">
        <v>329</v>
      </c>
      <c r="C27" s="156" t="s">
        <v>304</v>
      </c>
      <c r="D27" s="176">
        <v>25.459199999999999</v>
      </c>
      <c r="E27" s="151">
        <f t="shared" si="0"/>
        <v>26.350272</v>
      </c>
    </row>
    <row r="28" spans="2:5" s="122" customFormat="1" x14ac:dyDescent="0.25">
      <c r="B28" s="159" t="s">
        <v>330</v>
      </c>
      <c r="C28" s="156" t="s">
        <v>304</v>
      </c>
      <c r="D28" s="176">
        <v>53.1648</v>
      </c>
      <c r="E28" s="151">
        <f t="shared" si="0"/>
        <v>55.025568</v>
      </c>
    </row>
    <row r="29" spans="2:5" s="122" customFormat="1" x14ac:dyDescent="0.25">
      <c r="B29" s="159" t="s">
        <v>331</v>
      </c>
      <c r="C29" s="156" t="s">
        <v>304</v>
      </c>
      <c r="D29" s="176">
        <v>60746.043428571436</v>
      </c>
      <c r="E29" s="151">
        <f t="shared" si="0"/>
        <v>62872.154948571435</v>
      </c>
    </row>
    <row r="30" spans="2:5" s="122" customFormat="1" x14ac:dyDescent="0.25">
      <c r="B30" s="159" t="s">
        <v>332</v>
      </c>
      <c r="C30" s="156" t="s">
        <v>304</v>
      </c>
      <c r="D30" s="175">
        <v>1000</v>
      </c>
      <c r="E30" s="151">
        <f t="shared" si="0"/>
        <v>1035</v>
      </c>
    </row>
    <row r="31" spans="2:5" s="122" customFormat="1" x14ac:dyDescent="0.25">
      <c r="B31" s="159" t="s">
        <v>333</v>
      </c>
      <c r="C31" s="156" t="s">
        <v>304</v>
      </c>
      <c r="D31" s="176">
        <v>859296.13714285707</v>
      </c>
      <c r="E31" s="151">
        <f t="shared" si="0"/>
        <v>889371.50194285705</v>
      </c>
    </row>
    <row r="32" spans="2:5" s="122" customFormat="1" x14ac:dyDescent="0.25">
      <c r="B32" s="159" t="s">
        <v>334</v>
      </c>
      <c r="C32" s="156" t="s">
        <v>304</v>
      </c>
      <c r="D32" s="176">
        <v>1470.8571428571429</v>
      </c>
      <c r="E32" s="151">
        <f t="shared" si="0"/>
        <v>1522.3371428571429</v>
      </c>
    </row>
    <row r="33" spans="2:5" s="122" customFormat="1" x14ac:dyDescent="0.25">
      <c r="B33" s="159" t="s">
        <v>335</v>
      </c>
      <c r="C33" s="156" t="s">
        <v>304</v>
      </c>
      <c r="D33" s="176">
        <v>59519.437714285712</v>
      </c>
      <c r="E33" s="151">
        <f t="shared" si="0"/>
        <v>61602.618034285711</v>
      </c>
    </row>
    <row r="34" spans="2:5" s="122" customFormat="1" x14ac:dyDescent="0.25">
      <c r="B34" s="159" t="s">
        <v>336</v>
      </c>
      <c r="C34" s="156" t="s">
        <v>337</v>
      </c>
      <c r="D34" s="176">
        <v>3.8331428571428563</v>
      </c>
      <c r="E34" s="151">
        <f t="shared" si="0"/>
        <v>3.9673028571428564</v>
      </c>
    </row>
    <row r="35" spans="2:5" s="122" customFormat="1" x14ac:dyDescent="0.25">
      <c r="B35" s="159" t="s">
        <v>338</v>
      </c>
      <c r="C35" s="156" t="s">
        <v>337</v>
      </c>
      <c r="D35" s="176">
        <v>3908.3259428571437</v>
      </c>
      <c r="E35" s="151">
        <f t="shared" si="0"/>
        <v>4045.1173508571437</v>
      </c>
    </row>
    <row r="36" spans="2:5" s="122" customFormat="1" x14ac:dyDescent="0.25">
      <c r="B36" s="159" t="s">
        <v>339</v>
      </c>
      <c r="C36" s="156" t="s">
        <v>340</v>
      </c>
      <c r="D36" s="176">
        <v>4889.0221714285717</v>
      </c>
      <c r="E36" s="151">
        <f t="shared" si="0"/>
        <v>5060.1379474285714</v>
      </c>
    </row>
    <row r="37" spans="2:5" s="122" customFormat="1" x14ac:dyDescent="0.25">
      <c r="B37" s="159" t="s">
        <v>341</v>
      </c>
      <c r="C37" s="156" t="s">
        <v>337</v>
      </c>
      <c r="D37" s="176">
        <v>524.57005714285719</v>
      </c>
      <c r="E37" s="151">
        <f t="shared" si="0"/>
        <v>542.93000914285722</v>
      </c>
    </row>
    <row r="38" spans="2:5" s="122" customFormat="1" x14ac:dyDescent="0.25">
      <c r="B38" s="159" t="s">
        <v>342</v>
      </c>
      <c r="C38" s="156" t="s">
        <v>337</v>
      </c>
      <c r="D38" s="176">
        <v>517.6169142857143</v>
      </c>
      <c r="E38" s="151">
        <f t="shared" si="0"/>
        <v>535.73350628571427</v>
      </c>
    </row>
    <row r="39" spans="2:5" s="122" customFormat="1" x14ac:dyDescent="0.25">
      <c r="B39" s="159" t="s">
        <v>343</v>
      </c>
      <c r="C39" s="156" t="s">
        <v>340</v>
      </c>
      <c r="D39" s="176">
        <v>463.40022857142856</v>
      </c>
      <c r="E39" s="151">
        <f t="shared" si="0"/>
        <v>479.61923657142859</v>
      </c>
    </row>
    <row r="40" spans="2:5" s="122" customFormat="1" x14ac:dyDescent="0.25">
      <c r="B40" s="159" t="s">
        <v>344</v>
      </c>
      <c r="C40" s="156" t="s">
        <v>337</v>
      </c>
      <c r="D40" s="176">
        <v>854.04205714285717</v>
      </c>
      <c r="E40" s="151">
        <f t="shared" si="0"/>
        <v>883.9335291428572</v>
      </c>
    </row>
    <row r="41" spans="2:5" s="122" customFormat="1" x14ac:dyDescent="0.25">
      <c r="B41" s="159" t="s">
        <v>345</v>
      </c>
      <c r="C41" s="156" t="s">
        <v>340</v>
      </c>
      <c r="D41" s="176">
        <v>2.8169142857142857</v>
      </c>
      <c r="E41" s="151">
        <f t="shared" si="0"/>
        <v>2.9155062857142857</v>
      </c>
    </row>
    <row r="42" spans="2:5" s="122" customFormat="1" x14ac:dyDescent="0.25">
      <c r="B42" s="159" t="s">
        <v>346</v>
      </c>
      <c r="C42" s="156" t="s">
        <v>340</v>
      </c>
      <c r="D42" s="176">
        <v>20.698971428571429</v>
      </c>
      <c r="E42" s="151">
        <f t="shared" si="0"/>
        <v>21.42343542857143</v>
      </c>
    </row>
    <row r="43" spans="2:5" s="122" customFormat="1" x14ac:dyDescent="0.25">
      <c r="B43" s="159" t="s">
        <v>347</v>
      </c>
      <c r="C43" s="156" t="s">
        <v>340</v>
      </c>
      <c r="D43" s="176">
        <v>7.9337142857142871</v>
      </c>
      <c r="E43" s="151">
        <f t="shared" si="0"/>
        <v>8.2113942857142863</v>
      </c>
    </row>
    <row r="44" spans="2:5" s="122" customFormat="1" x14ac:dyDescent="0.25">
      <c r="B44" s="159" t="s">
        <v>348</v>
      </c>
      <c r="C44" s="156" t="s">
        <v>340</v>
      </c>
      <c r="D44" s="176">
        <v>0.21394285714285716</v>
      </c>
      <c r="E44" s="151">
        <f t="shared" si="0"/>
        <v>0.22143085714285715</v>
      </c>
    </row>
    <row r="45" spans="2:5" s="122" customFormat="1" x14ac:dyDescent="0.25">
      <c r="B45" s="159" t="s">
        <v>349</v>
      </c>
      <c r="C45" s="156" t="s">
        <v>337</v>
      </c>
      <c r="D45" s="176">
        <v>51.667199999999994</v>
      </c>
      <c r="E45" s="151">
        <f t="shared" si="0"/>
        <v>53.475551999999993</v>
      </c>
    </row>
    <row r="46" spans="2:5" s="122" customFormat="1" x14ac:dyDescent="0.25">
      <c r="B46" s="159" t="s">
        <v>350</v>
      </c>
      <c r="C46" s="156" t="s">
        <v>340</v>
      </c>
      <c r="D46" s="176">
        <v>422.53714285714278</v>
      </c>
      <c r="E46" s="151">
        <f t="shared" si="0"/>
        <v>437.32594285714276</v>
      </c>
    </row>
    <row r="47" spans="2:5" s="122" customFormat="1" x14ac:dyDescent="0.25">
      <c r="B47" s="159" t="s">
        <v>351</v>
      </c>
      <c r="C47" s="156" t="s">
        <v>340</v>
      </c>
      <c r="D47" s="176">
        <v>3.9579428571428577</v>
      </c>
      <c r="E47" s="151">
        <f t="shared" si="0"/>
        <v>4.0964708571428581</v>
      </c>
    </row>
    <row r="48" spans="2:5" s="122" customFormat="1" x14ac:dyDescent="0.25">
      <c r="B48" s="159" t="s">
        <v>352</v>
      </c>
      <c r="C48" s="156" t="s">
        <v>340</v>
      </c>
      <c r="D48" s="176">
        <v>26.136685714285715</v>
      </c>
      <c r="E48" s="151">
        <f t="shared" si="0"/>
        <v>27.051469714285716</v>
      </c>
    </row>
    <row r="49" spans="2:5" s="122" customFormat="1" x14ac:dyDescent="0.25">
      <c r="B49" s="159" t="s">
        <v>353</v>
      </c>
      <c r="C49" s="156" t="s">
        <v>340</v>
      </c>
      <c r="D49" s="176">
        <v>17.258057142857144</v>
      </c>
      <c r="E49" s="151">
        <f t="shared" si="0"/>
        <v>17.862089142857144</v>
      </c>
    </row>
    <row r="50" spans="2:5" s="122" customFormat="1" x14ac:dyDescent="0.25">
      <c r="B50" s="159" t="s">
        <v>354</v>
      </c>
      <c r="C50" s="156" t="s">
        <v>340</v>
      </c>
      <c r="D50" s="176">
        <v>2.3533714285714287</v>
      </c>
      <c r="E50" s="151">
        <f t="shared" si="0"/>
        <v>2.4357394285714289</v>
      </c>
    </row>
    <row r="51" spans="2:5" s="122" customFormat="1" x14ac:dyDescent="0.25">
      <c r="B51" s="159" t="s">
        <v>355</v>
      </c>
      <c r="C51" s="156" t="s">
        <v>340</v>
      </c>
      <c r="D51" s="176">
        <v>0.55268571428571422</v>
      </c>
      <c r="E51" s="151">
        <f t="shared" si="0"/>
        <v>0.57202971428571425</v>
      </c>
    </row>
    <row r="52" spans="2:5" s="122" customFormat="1" x14ac:dyDescent="0.25">
      <c r="B52" s="159" t="s">
        <v>356</v>
      </c>
      <c r="C52" s="156" t="s">
        <v>340</v>
      </c>
      <c r="D52" s="176">
        <v>116.42057142857141</v>
      </c>
      <c r="E52" s="151">
        <f t="shared" si="0"/>
        <v>120.49529142857141</v>
      </c>
    </row>
    <row r="53" spans="2:5" s="122" customFormat="1" x14ac:dyDescent="0.25">
      <c r="B53" s="159" t="s">
        <v>357</v>
      </c>
      <c r="C53" s="156" t="s">
        <v>340</v>
      </c>
      <c r="D53" s="176">
        <v>11.624228571428571</v>
      </c>
      <c r="E53" s="151">
        <f t="shared" si="0"/>
        <v>12.031076571428571</v>
      </c>
    </row>
    <row r="54" spans="2:5" s="122" customFormat="1" x14ac:dyDescent="0.25">
      <c r="B54" s="159" t="s">
        <v>358</v>
      </c>
      <c r="C54" s="156" t="s">
        <v>340</v>
      </c>
      <c r="D54" s="176">
        <v>11490.032914285714</v>
      </c>
      <c r="E54" s="151">
        <f t="shared" si="0"/>
        <v>11892.184066285714</v>
      </c>
    </row>
    <row r="55" spans="2:5" s="122" customFormat="1" x14ac:dyDescent="0.25">
      <c r="B55" s="159" t="s">
        <v>359</v>
      </c>
      <c r="C55" s="156" t="s">
        <v>360</v>
      </c>
      <c r="D55" s="176">
        <v>117.61508571428571</v>
      </c>
      <c r="E55" s="151">
        <f t="shared" si="0"/>
        <v>121.73161371428571</v>
      </c>
    </row>
    <row r="56" spans="2:5" s="122" customFormat="1" x14ac:dyDescent="0.25">
      <c r="B56" s="159" t="s">
        <v>361</v>
      </c>
      <c r="C56" s="156" t="s">
        <v>360</v>
      </c>
      <c r="D56" s="176">
        <v>24.264685714285715</v>
      </c>
      <c r="E56" s="151">
        <f t="shared" si="0"/>
        <v>25.113949714285717</v>
      </c>
    </row>
    <row r="57" spans="2:5" s="122" customFormat="1" x14ac:dyDescent="0.25">
      <c r="B57" s="159" t="s">
        <v>362</v>
      </c>
      <c r="C57" s="156" t="s">
        <v>340</v>
      </c>
      <c r="D57" s="176">
        <v>3649.7403428571433</v>
      </c>
      <c r="E57" s="151">
        <f t="shared" si="0"/>
        <v>3777.4812548571435</v>
      </c>
    </row>
    <row r="58" spans="2:5" s="122" customFormat="1" x14ac:dyDescent="0.25">
      <c r="B58" s="159" t="s">
        <v>363</v>
      </c>
      <c r="C58" s="156" t="s">
        <v>340</v>
      </c>
      <c r="D58" s="176">
        <v>2848.3817142857147</v>
      </c>
      <c r="E58" s="151">
        <f t="shared" si="0"/>
        <v>2948.0750742857149</v>
      </c>
    </row>
    <row r="59" spans="2:5" s="122" customFormat="1" x14ac:dyDescent="0.25">
      <c r="B59" s="159" t="s">
        <v>364</v>
      </c>
      <c r="C59" s="156" t="s">
        <v>340</v>
      </c>
      <c r="D59" s="176">
        <v>-61.95428571428571</v>
      </c>
      <c r="E59" s="151">
        <f t="shared" si="0"/>
        <v>-64.122685714285709</v>
      </c>
    </row>
    <row r="60" spans="2:5" s="122" customFormat="1" x14ac:dyDescent="0.25">
      <c r="B60" s="159" t="s">
        <v>365</v>
      </c>
      <c r="C60" s="156" t="s">
        <v>360</v>
      </c>
      <c r="D60" s="176">
        <v>1467.8084571428572</v>
      </c>
      <c r="E60" s="151">
        <f t="shared" si="0"/>
        <v>1519.1817531428571</v>
      </c>
    </row>
    <row r="61" spans="2:5" s="122" customFormat="1" x14ac:dyDescent="0.25">
      <c r="B61" s="159" t="s">
        <v>366</v>
      </c>
      <c r="C61" s="156" t="s">
        <v>340</v>
      </c>
      <c r="D61" s="176">
        <v>0.60617142857142869</v>
      </c>
      <c r="E61" s="151">
        <f t="shared" si="0"/>
        <v>0.62738742857142871</v>
      </c>
    </row>
    <row r="62" spans="2:5" s="122" customFormat="1" x14ac:dyDescent="0.25">
      <c r="B62" s="159" t="s">
        <v>367</v>
      </c>
      <c r="C62" s="156" t="s">
        <v>360</v>
      </c>
      <c r="D62" s="176">
        <v>0</v>
      </c>
      <c r="E62" s="151">
        <f t="shared" si="0"/>
        <v>0</v>
      </c>
    </row>
    <row r="63" spans="2:5" s="122" customFormat="1" x14ac:dyDescent="0.25">
      <c r="B63" s="159" t="s">
        <v>368</v>
      </c>
      <c r="C63" s="156" t="s">
        <v>337</v>
      </c>
      <c r="D63" s="176">
        <v>1.8363428571428575</v>
      </c>
      <c r="E63" s="151">
        <f t="shared" si="0"/>
        <v>1.9006148571428576</v>
      </c>
    </row>
    <row r="64" spans="2:5" s="122" customFormat="1" x14ac:dyDescent="0.25">
      <c r="B64" s="159" t="s">
        <v>369</v>
      </c>
      <c r="C64" s="156" t="s">
        <v>370</v>
      </c>
      <c r="D64" s="176">
        <v>14625.543771428574</v>
      </c>
      <c r="E64" s="151">
        <f t="shared" si="0"/>
        <v>15137.437803428575</v>
      </c>
    </row>
    <row r="65" spans="2:5" s="122" customFormat="1" x14ac:dyDescent="0.25">
      <c r="B65" s="159" t="s">
        <v>371</v>
      </c>
      <c r="C65" s="156" t="s">
        <v>304</v>
      </c>
      <c r="D65" s="176">
        <v>580.55177142857144</v>
      </c>
      <c r="E65" s="151">
        <f t="shared" si="0"/>
        <v>600.87108342857141</v>
      </c>
    </row>
    <row r="66" spans="2:5" s="122" customFormat="1" x14ac:dyDescent="0.25">
      <c r="B66" s="159" t="s">
        <v>372</v>
      </c>
      <c r="C66" s="156" t="s">
        <v>370</v>
      </c>
      <c r="D66" s="176">
        <v>403.3001142857143</v>
      </c>
      <c r="E66" s="151">
        <f t="shared" si="0"/>
        <v>417.41561828571429</v>
      </c>
    </row>
    <row r="67" spans="2:5" s="122" customFormat="1" x14ac:dyDescent="0.25">
      <c r="B67" s="159" t="s">
        <v>373</v>
      </c>
      <c r="C67" s="156" t="s">
        <v>304</v>
      </c>
      <c r="D67" s="176">
        <v>427.24388571428568</v>
      </c>
      <c r="E67" s="151">
        <f t="shared" ref="E67:E130" si="1">D67*3.5%+D67</f>
        <v>442.19742171428567</v>
      </c>
    </row>
    <row r="68" spans="2:5" s="122" customFormat="1" x14ac:dyDescent="0.25">
      <c r="B68" s="159" t="s">
        <v>374</v>
      </c>
      <c r="C68" s="156" t="s">
        <v>375</v>
      </c>
      <c r="D68" s="176">
        <v>43.76914285714286</v>
      </c>
      <c r="E68" s="151">
        <f t="shared" si="1"/>
        <v>45.30106285714286</v>
      </c>
    </row>
    <row r="69" spans="2:5" s="122" customFormat="1" x14ac:dyDescent="0.25">
      <c r="B69" s="159" t="s">
        <v>376</v>
      </c>
      <c r="C69" s="156" t="s">
        <v>370</v>
      </c>
      <c r="D69" s="176">
        <v>113.15794285714286</v>
      </c>
      <c r="E69" s="151">
        <f t="shared" si="1"/>
        <v>117.11847085714285</v>
      </c>
    </row>
    <row r="70" spans="2:5" s="122" customFormat="1" x14ac:dyDescent="0.25">
      <c r="B70" s="159" t="s">
        <v>377</v>
      </c>
      <c r="C70" s="156" t="s">
        <v>375</v>
      </c>
      <c r="D70" s="176">
        <v>4055.6969142857142</v>
      </c>
      <c r="E70" s="151">
        <f t="shared" si="1"/>
        <v>4197.6463062857147</v>
      </c>
    </row>
    <row r="71" spans="2:5" s="122" customFormat="1" x14ac:dyDescent="0.25">
      <c r="B71" s="159" t="s">
        <v>378</v>
      </c>
      <c r="C71" s="156" t="s">
        <v>370</v>
      </c>
      <c r="D71" s="176">
        <v>38.313599999999994</v>
      </c>
      <c r="E71" s="151">
        <f t="shared" si="1"/>
        <v>39.654575999999992</v>
      </c>
    </row>
    <row r="72" spans="2:5" s="122" customFormat="1" x14ac:dyDescent="0.25">
      <c r="B72" s="159" t="s">
        <v>379</v>
      </c>
      <c r="C72" s="156" t="s">
        <v>375</v>
      </c>
      <c r="D72" s="176">
        <v>1.7471999999999996</v>
      </c>
      <c r="E72" s="151">
        <f t="shared" si="1"/>
        <v>1.8083519999999997</v>
      </c>
    </row>
    <row r="73" spans="2:5" s="122" customFormat="1" x14ac:dyDescent="0.25">
      <c r="B73" s="159" t="s">
        <v>380</v>
      </c>
      <c r="C73" s="156" t="s">
        <v>375</v>
      </c>
      <c r="D73" s="176">
        <v>66.143999999999991</v>
      </c>
      <c r="E73" s="151">
        <f t="shared" si="1"/>
        <v>68.459039999999987</v>
      </c>
    </row>
    <row r="74" spans="2:5" s="122" customFormat="1" x14ac:dyDescent="0.25">
      <c r="B74" s="159" t="s">
        <v>381</v>
      </c>
      <c r="C74" s="156" t="s">
        <v>370</v>
      </c>
      <c r="D74" s="176">
        <v>0</v>
      </c>
      <c r="E74" s="151">
        <f t="shared" si="1"/>
        <v>0</v>
      </c>
    </row>
    <row r="75" spans="2:5" s="122" customFormat="1" x14ac:dyDescent="0.25">
      <c r="B75" s="159" t="s">
        <v>382</v>
      </c>
      <c r="C75" s="156" t="s">
        <v>370</v>
      </c>
      <c r="D75" s="176">
        <v>432.61028571428579</v>
      </c>
      <c r="E75" s="151">
        <f t="shared" si="1"/>
        <v>447.75164571428581</v>
      </c>
    </row>
    <row r="76" spans="2:5" s="122" customFormat="1" x14ac:dyDescent="0.25">
      <c r="B76" s="159" t="s">
        <v>383</v>
      </c>
      <c r="C76" s="156" t="s">
        <v>304</v>
      </c>
      <c r="D76" s="176">
        <v>138.81325714285714</v>
      </c>
      <c r="E76" s="151">
        <f t="shared" si="1"/>
        <v>143.67172114285714</v>
      </c>
    </row>
    <row r="77" spans="2:5" s="122" customFormat="1" x14ac:dyDescent="0.25">
      <c r="B77" s="159" t="s">
        <v>384</v>
      </c>
      <c r="C77" s="156" t="s">
        <v>370</v>
      </c>
      <c r="D77" s="176">
        <v>661.86788571428576</v>
      </c>
      <c r="E77" s="151">
        <f t="shared" si="1"/>
        <v>685.0332617142858</v>
      </c>
    </row>
    <row r="78" spans="2:5" s="122" customFormat="1" x14ac:dyDescent="0.25">
      <c r="B78" s="159" t="s">
        <v>385</v>
      </c>
      <c r="C78" s="156" t="s">
        <v>304</v>
      </c>
      <c r="D78" s="176">
        <v>407.45417142857144</v>
      </c>
      <c r="E78" s="151">
        <f t="shared" si="1"/>
        <v>421.71506742857144</v>
      </c>
    </row>
    <row r="79" spans="2:5" s="122" customFormat="1" x14ac:dyDescent="0.25">
      <c r="B79" s="159" t="s">
        <v>386</v>
      </c>
      <c r="C79" s="156" t="s">
        <v>370</v>
      </c>
      <c r="D79" s="176">
        <v>0</v>
      </c>
      <c r="E79" s="151">
        <f t="shared" si="1"/>
        <v>0</v>
      </c>
    </row>
    <row r="80" spans="2:5" s="122" customFormat="1" x14ac:dyDescent="0.25">
      <c r="B80" s="159" t="s">
        <v>387</v>
      </c>
      <c r="C80" s="156" t="s">
        <v>304</v>
      </c>
      <c r="D80" s="176">
        <v>324.31954285714284</v>
      </c>
      <c r="E80" s="151">
        <f t="shared" si="1"/>
        <v>335.67072685714282</v>
      </c>
    </row>
    <row r="81" spans="2:5" s="122" customFormat="1" x14ac:dyDescent="0.25">
      <c r="B81" s="159" t="s">
        <v>388</v>
      </c>
      <c r="C81" s="156" t="s">
        <v>375</v>
      </c>
      <c r="D81" s="176">
        <v>0</v>
      </c>
      <c r="E81" s="151">
        <f t="shared" si="1"/>
        <v>0</v>
      </c>
    </row>
    <row r="82" spans="2:5" s="122" customFormat="1" x14ac:dyDescent="0.25">
      <c r="B82" s="159" t="s">
        <v>389</v>
      </c>
      <c r="C82" s="156" t="s">
        <v>370</v>
      </c>
      <c r="D82" s="176">
        <v>0</v>
      </c>
      <c r="E82" s="151">
        <f t="shared" si="1"/>
        <v>0</v>
      </c>
    </row>
    <row r="83" spans="2:5" s="122" customFormat="1" x14ac:dyDescent="0.25">
      <c r="B83" s="159" t="s">
        <v>390</v>
      </c>
      <c r="C83" s="156" t="s">
        <v>375</v>
      </c>
      <c r="D83" s="176">
        <v>0</v>
      </c>
      <c r="E83" s="151">
        <f t="shared" si="1"/>
        <v>0</v>
      </c>
    </row>
    <row r="84" spans="2:5" s="122" customFormat="1" x14ac:dyDescent="0.25">
      <c r="B84" s="159" t="s">
        <v>391</v>
      </c>
      <c r="C84" s="156" t="s">
        <v>304</v>
      </c>
      <c r="D84" s="176">
        <v>39005.936914285725</v>
      </c>
      <c r="E84" s="151">
        <f t="shared" si="1"/>
        <v>40371.144706285726</v>
      </c>
    </row>
    <row r="85" spans="2:5" s="122" customFormat="1" x14ac:dyDescent="0.25">
      <c r="B85" s="159" t="s">
        <v>392</v>
      </c>
      <c r="C85" s="156" t="s">
        <v>370</v>
      </c>
      <c r="D85" s="176">
        <v>0</v>
      </c>
      <c r="E85" s="151">
        <f t="shared" si="1"/>
        <v>0</v>
      </c>
    </row>
    <row r="86" spans="2:5" s="122" customFormat="1" x14ac:dyDescent="0.25">
      <c r="B86" s="159" t="s">
        <v>393</v>
      </c>
      <c r="C86" s="156" t="s">
        <v>370</v>
      </c>
      <c r="D86" s="176">
        <v>0</v>
      </c>
      <c r="E86" s="151">
        <f t="shared" si="1"/>
        <v>0</v>
      </c>
    </row>
    <row r="87" spans="2:5" s="122" customFormat="1" x14ac:dyDescent="0.25">
      <c r="B87" s="159" t="s">
        <v>394</v>
      </c>
      <c r="C87" s="156" t="s">
        <v>370</v>
      </c>
      <c r="D87" s="176">
        <v>0</v>
      </c>
      <c r="E87" s="151">
        <f t="shared" si="1"/>
        <v>0</v>
      </c>
    </row>
    <row r="88" spans="2:5" s="122" customFormat="1" x14ac:dyDescent="0.25">
      <c r="B88" s="159" t="s">
        <v>395</v>
      </c>
      <c r="C88" s="156" t="s">
        <v>370</v>
      </c>
      <c r="D88" s="176">
        <v>0</v>
      </c>
      <c r="E88" s="151">
        <f t="shared" si="1"/>
        <v>0</v>
      </c>
    </row>
    <row r="89" spans="2:5" s="122" customFormat="1" x14ac:dyDescent="0.25">
      <c r="B89" s="159" t="s">
        <v>396</v>
      </c>
      <c r="C89" s="156" t="s">
        <v>370</v>
      </c>
      <c r="D89" s="176">
        <v>0</v>
      </c>
      <c r="E89" s="151">
        <f t="shared" si="1"/>
        <v>0</v>
      </c>
    </row>
    <row r="90" spans="2:5" s="122" customFormat="1" x14ac:dyDescent="0.25">
      <c r="B90" s="159" t="s">
        <v>397</v>
      </c>
      <c r="C90" s="156" t="s">
        <v>375</v>
      </c>
      <c r="D90" s="176">
        <v>0</v>
      </c>
      <c r="E90" s="151">
        <f t="shared" si="1"/>
        <v>0</v>
      </c>
    </row>
    <row r="91" spans="2:5" s="122" customFormat="1" x14ac:dyDescent="0.25">
      <c r="B91" s="159" t="s">
        <v>398</v>
      </c>
      <c r="C91" s="156" t="s">
        <v>370</v>
      </c>
      <c r="D91" s="176">
        <v>1294.1938285714286</v>
      </c>
      <c r="E91" s="151">
        <f t="shared" si="1"/>
        <v>1339.4906125714288</v>
      </c>
    </row>
    <row r="92" spans="2:5" s="122" customFormat="1" x14ac:dyDescent="0.25">
      <c r="B92" s="159" t="s">
        <v>399</v>
      </c>
      <c r="C92" s="156" t="s">
        <v>370</v>
      </c>
      <c r="D92" s="176">
        <v>14.227200000000002</v>
      </c>
      <c r="E92" s="151">
        <f t="shared" si="1"/>
        <v>14.725152000000001</v>
      </c>
    </row>
    <row r="93" spans="2:5" s="122" customFormat="1" x14ac:dyDescent="0.25">
      <c r="B93" s="159" t="s">
        <v>400</v>
      </c>
      <c r="C93" s="156" t="s">
        <v>375</v>
      </c>
      <c r="D93" s="176">
        <v>0</v>
      </c>
      <c r="E93" s="151">
        <f t="shared" si="1"/>
        <v>0</v>
      </c>
    </row>
    <row r="94" spans="2:5" s="122" customFormat="1" x14ac:dyDescent="0.25">
      <c r="B94" s="159" t="s">
        <v>401</v>
      </c>
      <c r="C94" s="156" t="s">
        <v>370</v>
      </c>
      <c r="D94" s="176">
        <v>0</v>
      </c>
      <c r="E94" s="151">
        <f t="shared" si="1"/>
        <v>0</v>
      </c>
    </row>
    <row r="95" spans="2:5" s="122" customFormat="1" x14ac:dyDescent="0.25">
      <c r="B95" s="159" t="s">
        <v>402</v>
      </c>
      <c r="C95" s="156" t="s">
        <v>370</v>
      </c>
      <c r="D95" s="176">
        <v>83.045485714285718</v>
      </c>
      <c r="E95" s="151">
        <f t="shared" si="1"/>
        <v>85.952077714285721</v>
      </c>
    </row>
    <row r="96" spans="2:5" s="122" customFormat="1" x14ac:dyDescent="0.25">
      <c r="B96" s="159" t="s">
        <v>403</v>
      </c>
      <c r="C96" s="156" t="s">
        <v>370</v>
      </c>
      <c r="D96" s="176">
        <v>3675.9661714285717</v>
      </c>
      <c r="E96" s="151">
        <f t="shared" si="1"/>
        <v>3804.6249874285718</v>
      </c>
    </row>
    <row r="97" spans="2:5" s="122" customFormat="1" x14ac:dyDescent="0.25">
      <c r="B97" s="159" t="s">
        <v>404</v>
      </c>
      <c r="C97" s="156" t="s">
        <v>375</v>
      </c>
      <c r="D97" s="176">
        <v>755.6283428571428</v>
      </c>
      <c r="E97" s="151">
        <f t="shared" si="1"/>
        <v>782.07533485714282</v>
      </c>
    </row>
    <row r="98" spans="2:5" s="122" customFormat="1" x14ac:dyDescent="0.25">
      <c r="B98" s="159" t="s">
        <v>405</v>
      </c>
      <c r="C98" s="156" t="s">
        <v>370</v>
      </c>
      <c r="D98" s="176">
        <v>17.632457142857145</v>
      </c>
      <c r="E98" s="151">
        <f t="shared" si="1"/>
        <v>18.249593142857144</v>
      </c>
    </row>
    <row r="99" spans="2:5" s="122" customFormat="1" x14ac:dyDescent="0.25">
      <c r="B99" s="159" t="s">
        <v>406</v>
      </c>
      <c r="C99" s="156" t="s">
        <v>370</v>
      </c>
      <c r="D99" s="176">
        <v>720.23862857142865</v>
      </c>
      <c r="E99" s="151">
        <f t="shared" si="1"/>
        <v>745.44698057142864</v>
      </c>
    </row>
    <row r="100" spans="2:5" s="122" customFormat="1" x14ac:dyDescent="0.25">
      <c r="B100" s="159" t="s">
        <v>407</v>
      </c>
      <c r="C100" s="156" t="s">
        <v>370</v>
      </c>
      <c r="D100" s="176">
        <v>75.129600000000011</v>
      </c>
      <c r="E100" s="151">
        <f t="shared" si="1"/>
        <v>77.759136000000012</v>
      </c>
    </row>
    <row r="101" spans="2:5" s="122" customFormat="1" x14ac:dyDescent="0.25">
      <c r="B101" s="159" t="s">
        <v>408</v>
      </c>
      <c r="C101" s="156" t="s">
        <v>370</v>
      </c>
      <c r="D101" s="176">
        <v>254.05714285714285</v>
      </c>
      <c r="E101" s="151">
        <f t="shared" si="1"/>
        <v>262.94914285714287</v>
      </c>
    </row>
    <row r="102" spans="2:5" s="122" customFormat="1" x14ac:dyDescent="0.25">
      <c r="B102" s="159" t="s">
        <v>409</v>
      </c>
      <c r="C102" s="156" t="s">
        <v>370</v>
      </c>
      <c r="D102" s="176">
        <v>0</v>
      </c>
      <c r="E102" s="151">
        <f t="shared" si="1"/>
        <v>0</v>
      </c>
    </row>
    <row r="103" spans="2:5" s="122" customFormat="1" x14ac:dyDescent="0.25">
      <c r="B103" s="159" t="s">
        <v>410</v>
      </c>
      <c r="C103" s="156" t="s">
        <v>370</v>
      </c>
      <c r="D103" s="176">
        <v>22.517485714285719</v>
      </c>
      <c r="E103" s="151">
        <f t="shared" si="1"/>
        <v>23.305597714285721</v>
      </c>
    </row>
    <row r="104" spans="2:5" s="122" customFormat="1" x14ac:dyDescent="0.25">
      <c r="B104" s="159" t="s">
        <v>411</v>
      </c>
      <c r="C104" s="156" t="s">
        <v>370</v>
      </c>
      <c r="D104" s="176">
        <v>5094.6034285714286</v>
      </c>
      <c r="E104" s="151">
        <f t="shared" si="1"/>
        <v>5272.9145485714289</v>
      </c>
    </row>
    <row r="105" spans="2:5" s="122" customFormat="1" x14ac:dyDescent="0.25">
      <c r="B105" s="160" t="s">
        <v>412</v>
      </c>
      <c r="C105" s="161" t="s">
        <v>370</v>
      </c>
      <c r="D105" s="177">
        <v>21849.823542857142</v>
      </c>
      <c r="E105" s="151">
        <f t="shared" si="1"/>
        <v>22614.567366857143</v>
      </c>
    </row>
    <row r="106" spans="2:5" s="122" customFormat="1" x14ac:dyDescent="0.25">
      <c r="B106" s="160" t="s">
        <v>412</v>
      </c>
      <c r="C106" s="161" t="s">
        <v>370</v>
      </c>
      <c r="D106" s="177">
        <v>0</v>
      </c>
      <c r="E106" s="151">
        <f t="shared" si="1"/>
        <v>0</v>
      </c>
    </row>
    <row r="107" spans="2:5" s="122" customFormat="1" x14ac:dyDescent="0.25">
      <c r="B107" s="159" t="s">
        <v>413</v>
      </c>
      <c r="C107" s="156" t="s">
        <v>370</v>
      </c>
      <c r="D107" s="176">
        <v>0</v>
      </c>
      <c r="E107" s="151">
        <f t="shared" si="1"/>
        <v>0</v>
      </c>
    </row>
    <row r="108" spans="2:5" s="122" customFormat="1" x14ac:dyDescent="0.25">
      <c r="B108" s="159" t="s">
        <v>414</v>
      </c>
      <c r="C108" s="156" t="s">
        <v>370</v>
      </c>
      <c r="D108" s="176">
        <v>29.167542857142859</v>
      </c>
      <c r="E108" s="151">
        <f t="shared" si="1"/>
        <v>30.188406857142859</v>
      </c>
    </row>
    <row r="109" spans="2:5" s="122" customFormat="1" x14ac:dyDescent="0.25">
      <c r="B109" s="159" t="s">
        <v>415</v>
      </c>
      <c r="C109" s="156" t="s">
        <v>304</v>
      </c>
      <c r="D109" s="176">
        <v>746.89234285714292</v>
      </c>
      <c r="E109" s="151">
        <f t="shared" si="1"/>
        <v>773.03357485714298</v>
      </c>
    </row>
    <row r="110" spans="2:5" s="122" customFormat="1" x14ac:dyDescent="0.25">
      <c r="B110" s="159" t="s">
        <v>367</v>
      </c>
      <c r="C110" s="156" t="s">
        <v>360</v>
      </c>
      <c r="D110" s="176">
        <v>206.08045714285714</v>
      </c>
      <c r="E110" s="151">
        <f t="shared" si="1"/>
        <v>213.29327314285715</v>
      </c>
    </row>
    <row r="111" spans="2:5" s="122" customFormat="1" x14ac:dyDescent="0.25">
      <c r="B111" s="159" t="s">
        <v>368</v>
      </c>
      <c r="C111" s="156" t="s">
        <v>337</v>
      </c>
      <c r="D111" s="176">
        <v>130.80822857142857</v>
      </c>
      <c r="E111" s="151">
        <f t="shared" si="1"/>
        <v>135.38651657142856</v>
      </c>
    </row>
    <row r="112" spans="2:5" s="122" customFormat="1" x14ac:dyDescent="0.25">
      <c r="B112" s="159" t="s">
        <v>416</v>
      </c>
      <c r="C112" s="156" t="s">
        <v>304</v>
      </c>
      <c r="D112" s="176">
        <v>28115.657142857137</v>
      </c>
      <c r="E112" s="151">
        <f t="shared" si="1"/>
        <v>29099.705142857136</v>
      </c>
    </row>
    <row r="113" spans="2:5" s="122" customFormat="1" x14ac:dyDescent="0.25">
      <c r="B113" s="159" t="s">
        <v>417</v>
      </c>
      <c r="C113" s="156" t="s">
        <v>304</v>
      </c>
      <c r="D113" s="176">
        <v>2000</v>
      </c>
      <c r="E113" s="151">
        <f t="shared" si="1"/>
        <v>2070</v>
      </c>
    </row>
    <row r="114" spans="2:5" s="122" customFormat="1" x14ac:dyDescent="0.25">
      <c r="B114" s="157" t="s">
        <v>418</v>
      </c>
      <c r="C114" s="158" t="s">
        <v>304</v>
      </c>
      <c r="D114" s="175">
        <v>20778672.916114286</v>
      </c>
      <c r="E114" s="151">
        <f t="shared" si="1"/>
        <v>21505926.468178287</v>
      </c>
    </row>
    <row r="115" spans="2:5" s="122" customFormat="1" x14ac:dyDescent="0.25">
      <c r="B115" s="157" t="s">
        <v>419</v>
      </c>
      <c r="C115" s="158" t="s">
        <v>304</v>
      </c>
      <c r="D115" s="175">
        <v>806663.66560000007</v>
      </c>
      <c r="E115" s="151">
        <f t="shared" si="1"/>
        <v>834896.89389600011</v>
      </c>
    </row>
    <row r="116" spans="2:5" s="122" customFormat="1" x14ac:dyDescent="0.25">
      <c r="B116" s="157" t="s">
        <v>420</v>
      </c>
      <c r="C116" s="158" t="s">
        <v>304</v>
      </c>
      <c r="D116" s="175">
        <v>806663.66560000007</v>
      </c>
      <c r="E116" s="151">
        <f t="shared" si="1"/>
        <v>834896.89389600011</v>
      </c>
    </row>
    <row r="117" spans="2:5" s="122" customFormat="1" x14ac:dyDescent="0.25">
      <c r="B117" s="159" t="s">
        <v>421</v>
      </c>
      <c r="C117" s="156" t="s">
        <v>304</v>
      </c>
      <c r="D117" s="176">
        <v>1796078.96</v>
      </c>
      <c r="E117" s="151">
        <f t="shared" si="1"/>
        <v>1858941.7235999999</v>
      </c>
    </row>
    <row r="118" spans="2:5" s="122" customFormat="1" x14ac:dyDescent="0.25">
      <c r="B118" s="159" t="s">
        <v>422</v>
      </c>
      <c r="C118" s="156" t="s">
        <v>304</v>
      </c>
      <c r="D118" s="176">
        <v>1055765.8532571427</v>
      </c>
      <c r="E118" s="151">
        <f t="shared" si="1"/>
        <v>1092717.6581211428</v>
      </c>
    </row>
    <row r="119" spans="2:5" s="122" customFormat="1" x14ac:dyDescent="0.25">
      <c r="B119" s="159" t="s">
        <v>423</v>
      </c>
      <c r="C119" s="156" t="s">
        <v>304</v>
      </c>
      <c r="D119" s="176">
        <v>29928.216685714291</v>
      </c>
      <c r="E119" s="151">
        <f t="shared" si="1"/>
        <v>30975.70426971429</v>
      </c>
    </row>
    <row r="120" spans="2:5" s="122" customFormat="1" x14ac:dyDescent="0.25">
      <c r="B120" s="159" t="s">
        <v>424</v>
      </c>
      <c r="C120" s="156" t="s">
        <v>304</v>
      </c>
      <c r="D120" s="176">
        <v>308069.45965714281</v>
      </c>
      <c r="E120" s="151">
        <f t="shared" si="1"/>
        <v>318851.89074514282</v>
      </c>
    </row>
    <row r="121" spans="2:5" s="122" customFormat="1" x14ac:dyDescent="0.25">
      <c r="B121" s="162" t="s">
        <v>425</v>
      </c>
      <c r="C121" s="156" t="s">
        <v>370</v>
      </c>
      <c r="D121" s="176">
        <v>1789121.5501714284</v>
      </c>
      <c r="E121" s="151">
        <f t="shared" si="1"/>
        <v>1851740.8044274284</v>
      </c>
    </row>
    <row r="122" spans="2:5" s="122" customFormat="1" x14ac:dyDescent="0.25">
      <c r="B122" s="162" t="s">
        <v>426</v>
      </c>
      <c r="C122" s="156" t="s">
        <v>370</v>
      </c>
      <c r="D122" s="176">
        <v>0</v>
      </c>
      <c r="E122" s="151">
        <f t="shared" si="1"/>
        <v>0</v>
      </c>
    </row>
    <row r="123" spans="2:5" s="122" customFormat="1" x14ac:dyDescent="0.25">
      <c r="B123" s="162" t="s">
        <v>427</v>
      </c>
      <c r="C123" s="156" t="s">
        <v>370</v>
      </c>
      <c r="D123" s="176">
        <v>1229356.5737142854</v>
      </c>
      <c r="E123" s="151">
        <f t="shared" si="1"/>
        <v>1272384.0537942853</v>
      </c>
    </row>
    <row r="124" spans="2:5" s="122" customFormat="1" x14ac:dyDescent="0.25">
      <c r="B124" s="162" t="s">
        <v>427</v>
      </c>
      <c r="C124" s="156" t="s">
        <v>370</v>
      </c>
      <c r="D124" s="176">
        <v>234802.28571428571</v>
      </c>
      <c r="E124" s="151">
        <f t="shared" si="1"/>
        <v>243020.3657142857</v>
      </c>
    </row>
    <row r="125" spans="2:5" s="122" customFormat="1" x14ac:dyDescent="0.25">
      <c r="B125" s="162" t="s">
        <v>428</v>
      </c>
      <c r="C125" s="156" t="s">
        <v>370</v>
      </c>
      <c r="D125" s="176">
        <v>3389175.0048000002</v>
      </c>
      <c r="E125" s="151">
        <f t="shared" si="1"/>
        <v>3507796.1299680001</v>
      </c>
    </row>
    <row r="126" spans="2:5" s="122" customFormat="1" x14ac:dyDescent="0.25">
      <c r="B126" s="162" t="s">
        <v>429</v>
      </c>
      <c r="C126" s="156" t="s">
        <v>370</v>
      </c>
      <c r="D126" s="176">
        <v>109776.20160000001</v>
      </c>
      <c r="E126" s="151">
        <f t="shared" si="1"/>
        <v>113618.36865600002</v>
      </c>
    </row>
    <row r="127" spans="2:5" s="122" customFormat="1" x14ac:dyDescent="0.25">
      <c r="B127" s="162" t="s">
        <v>425</v>
      </c>
      <c r="C127" s="156" t="s">
        <v>370</v>
      </c>
      <c r="D127" s="176">
        <v>499096.8438857143</v>
      </c>
      <c r="E127" s="151">
        <f t="shared" si="1"/>
        <v>516565.23342171428</v>
      </c>
    </row>
    <row r="128" spans="2:5" s="122" customFormat="1" x14ac:dyDescent="0.25">
      <c r="B128" s="162" t="s">
        <v>430</v>
      </c>
      <c r="C128" s="156" t="s">
        <v>370</v>
      </c>
      <c r="D128" s="176">
        <v>150000</v>
      </c>
      <c r="E128" s="151">
        <f t="shared" si="1"/>
        <v>155250</v>
      </c>
    </row>
    <row r="129" spans="2:5" x14ac:dyDescent="0.25">
      <c r="B129" s="160" t="s">
        <v>431</v>
      </c>
      <c r="C129" s="161" t="s">
        <v>370</v>
      </c>
      <c r="D129" s="177">
        <v>0</v>
      </c>
      <c r="E129" s="151">
        <f t="shared" si="1"/>
        <v>0</v>
      </c>
    </row>
    <row r="130" spans="2:5" x14ac:dyDescent="0.25">
      <c r="B130" s="160" t="s">
        <v>432</v>
      </c>
      <c r="C130" s="161" t="s">
        <v>370</v>
      </c>
      <c r="D130" s="177"/>
      <c r="E130" s="151">
        <f t="shared" si="1"/>
        <v>0</v>
      </c>
    </row>
    <row r="131" spans="2:5" x14ac:dyDescent="0.25">
      <c r="B131" s="159" t="s">
        <v>433</v>
      </c>
      <c r="C131" s="156" t="s">
        <v>375</v>
      </c>
      <c r="D131" s="176">
        <v>2297078.9087999999</v>
      </c>
      <c r="E131" s="151">
        <f t="shared" ref="E131:E190" si="2">D131*3.5%+D131</f>
        <v>2377476.6706079999</v>
      </c>
    </row>
    <row r="132" spans="2:5" x14ac:dyDescent="0.25">
      <c r="B132" s="159" t="s">
        <v>434</v>
      </c>
      <c r="C132" s="156" t="s">
        <v>370</v>
      </c>
      <c r="D132" s="176">
        <v>2406.8571428571427</v>
      </c>
      <c r="E132" s="151">
        <f t="shared" si="2"/>
        <v>2491.0971428571424</v>
      </c>
    </row>
    <row r="133" spans="2:5" x14ac:dyDescent="0.25">
      <c r="B133" s="159" t="s">
        <v>435</v>
      </c>
      <c r="C133" s="156" t="s">
        <v>370</v>
      </c>
      <c r="D133" s="176">
        <v>252848.36571428573</v>
      </c>
      <c r="E133" s="151">
        <f t="shared" si="2"/>
        <v>261698.05851428572</v>
      </c>
    </row>
    <row r="134" spans="2:5" x14ac:dyDescent="0.25">
      <c r="B134" s="159" t="s">
        <v>436</v>
      </c>
      <c r="C134" s="156" t="s">
        <v>370</v>
      </c>
      <c r="D134" s="176">
        <v>114386.68800000001</v>
      </c>
      <c r="E134" s="151">
        <f t="shared" si="2"/>
        <v>118390.22208000001</v>
      </c>
    </row>
    <row r="135" spans="2:5" x14ac:dyDescent="0.25">
      <c r="B135" s="159" t="s">
        <v>437</v>
      </c>
      <c r="C135" s="156" t="s">
        <v>370</v>
      </c>
      <c r="D135" s="176">
        <v>129339.15428571429</v>
      </c>
      <c r="E135" s="151">
        <f t="shared" si="2"/>
        <v>133866.02468571431</v>
      </c>
    </row>
    <row r="136" spans="2:5" x14ac:dyDescent="0.25">
      <c r="B136" s="159" t="s">
        <v>438</v>
      </c>
      <c r="C136" s="156" t="s">
        <v>370</v>
      </c>
      <c r="D136" s="176">
        <v>105272.72228571428</v>
      </c>
      <c r="E136" s="151">
        <f t="shared" si="2"/>
        <v>108957.26756571428</v>
      </c>
    </row>
    <row r="137" spans="2:5" x14ac:dyDescent="0.25">
      <c r="B137" s="159" t="s">
        <v>439</v>
      </c>
      <c r="C137" s="156" t="s">
        <v>370</v>
      </c>
      <c r="D137" s="176">
        <v>15746.194285714286</v>
      </c>
      <c r="E137" s="151">
        <f t="shared" si="2"/>
        <v>16297.311085714286</v>
      </c>
    </row>
    <row r="138" spans="2:5" x14ac:dyDescent="0.25">
      <c r="B138" s="159" t="s">
        <v>440</v>
      </c>
      <c r="C138" s="156" t="s">
        <v>370</v>
      </c>
      <c r="D138" s="176">
        <v>6095.3389714285713</v>
      </c>
      <c r="E138" s="151">
        <f t="shared" si="2"/>
        <v>6308.6758354285712</v>
      </c>
    </row>
    <row r="139" spans="2:5" x14ac:dyDescent="0.25">
      <c r="B139" s="157" t="s">
        <v>441</v>
      </c>
      <c r="C139" s="158" t="s">
        <v>304</v>
      </c>
      <c r="D139" s="175">
        <v>0</v>
      </c>
      <c r="E139" s="151">
        <f t="shared" si="2"/>
        <v>0</v>
      </c>
    </row>
    <row r="140" spans="2:5" x14ac:dyDescent="0.25">
      <c r="B140" s="163" t="s">
        <v>442</v>
      </c>
      <c r="C140" s="164" t="s">
        <v>443</v>
      </c>
      <c r="D140" s="178">
        <v>0</v>
      </c>
      <c r="E140" s="151">
        <f t="shared" si="2"/>
        <v>0</v>
      </c>
    </row>
    <row r="141" spans="2:5" x14ac:dyDescent="0.25">
      <c r="B141" s="159" t="s">
        <v>444</v>
      </c>
      <c r="C141" s="156" t="s">
        <v>370</v>
      </c>
      <c r="D141" s="176">
        <v>0</v>
      </c>
      <c r="E141" s="151">
        <f t="shared" si="2"/>
        <v>0</v>
      </c>
    </row>
    <row r="142" spans="2:5" x14ac:dyDescent="0.2">
      <c r="B142" s="165" t="s">
        <v>445</v>
      </c>
      <c r="C142" s="166" t="s">
        <v>370</v>
      </c>
      <c r="D142" s="179">
        <v>207881.1428571429</v>
      </c>
      <c r="E142" s="151">
        <f t="shared" si="2"/>
        <v>215156.9828571429</v>
      </c>
    </row>
    <row r="143" spans="2:5" x14ac:dyDescent="0.2">
      <c r="B143" s="165" t="s">
        <v>446</v>
      </c>
      <c r="C143" s="166" t="s">
        <v>370</v>
      </c>
      <c r="D143" s="179">
        <v>55741.028571428571</v>
      </c>
      <c r="E143" s="151">
        <f t="shared" si="2"/>
        <v>57691.964571428573</v>
      </c>
    </row>
    <row r="144" spans="2:5" x14ac:dyDescent="0.2">
      <c r="B144" s="165" t="s">
        <v>447</v>
      </c>
      <c r="C144" s="166" t="s">
        <v>370</v>
      </c>
      <c r="D144" s="179">
        <v>16640</v>
      </c>
      <c r="E144" s="151">
        <f t="shared" si="2"/>
        <v>17222.400000000001</v>
      </c>
    </row>
    <row r="145" spans="2:5" x14ac:dyDescent="0.2">
      <c r="B145" s="165" t="s">
        <v>448</v>
      </c>
      <c r="C145" s="166" t="s">
        <v>370</v>
      </c>
      <c r="D145" s="179">
        <v>56397.458742857132</v>
      </c>
      <c r="E145" s="151">
        <f t="shared" si="2"/>
        <v>58371.369798857129</v>
      </c>
    </row>
    <row r="146" spans="2:5" x14ac:dyDescent="0.2">
      <c r="B146" s="165" t="s">
        <v>449</v>
      </c>
      <c r="C146" s="166" t="s">
        <v>370</v>
      </c>
      <c r="D146" s="179">
        <v>36400</v>
      </c>
      <c r="E146" s="151">
        <f t="shared" si="2"/>
        <v>37674</v>
      </c>
    </row>
    <row r="147" spans="2:5" x14ac:dyDescent="0.25">
      <c r="B147" s="157" t="s">
        <v>450</v>
      </c>
      <c r="C147" s="158" t="s">
        <v>304</v>
      </c>
      <c r="D147" s="175">
        <v>32764860.371657148</v>
      </c>
      <c r="E147" s="151">
        <f t="shared" si="2"/>
        <v>33911630.484665148</v>
      </c>
    </row>
    <row r="148" spans="2:5" x14ac:dyDescent="0.25">
      <c r="B148" s="157" t="s">
        <v>451</v>
      </c>
      <c r="C148" s="158" t="s">
        <v>304</v>
      </c>
      <c r="D148" s="175">
        <v>3556347.9535999997</v>
      </c>
      <c r="E148" s="151">
        <f t="shared" si="2"/>
        <v>3680820.1319759996</v>
      </c>
    </row>
    <row r="149" spans="2:5" x14ac:dyDescent="0.25">
      <c r="B149" s="159" t="s">
        <v>452</v>
      </c>
      <c r="C149" s="156" t="s">
        <v>304</v>
      </c>
      <c r="D149" s="176">
        <v>595998.46354285709</v>
      </c>
      <c r="E149" s="151">
        <f t="shared" si="2"/>
        <v>616858.40976685705</v>
      </c>
    </row>
    <row r="150" spans="2:5" x14ac:dyDescent="0.25">
      <c r="B150" s="159" t="s">
        <v>453</v>
      </c>
      <c r="C150" s="156" t="s">
        <v>375</v>
      </c>
      <c r="D150" s="176">
        <v>49104.82422857143</v>
      </c>
      <c r="E150" s="151">
        <f t="shared" si="2"/>
        <v>50823.493076571431</v>
      </c>
    </row>
    <row r="151" spans="2:5" x14ac:dyDescent="0.25">
      <c r="B151" s="159" t="s">
        <v>454</v>
      </c>
      <c r="C151" s="156" t="s">
        <v>375</v>
      </c>
      <c r="D151" s="176">
        <v>28129.973485714287</v>
      </c>
      <c r="E151" s="151">
        <f t="shared" si="2"/>
        <v>29114.522557714288</v>
      </c>
    </row>
    <row r="152" spans="2:5" x14ac:dyDescent="0.25">
      <c r="B152" s="159" t="s">
        <v>455</v>
      </c>
      <c r="C152" s="156" t="s">
        <v>375</v>
      </c>
      <c r="D152" s="176">
        <v>271311.6342857143</v>
      </c>
      <c r="E152" s="151">
        <f t="shared" si="2"/>
        <v>280807.54148571432</v>
      </c>
    </row>
    <row r="153" spans="2:5" x14ac:dyDescent="0.25">
      <c r="B153" s="159" t="s">
        <v>456</v>
      </c>
      <c r="C153" s="156" t="s">
        <v>304</v>
      </c>
      <c r="D153" s="176">
        <v>0</v>
      </c>
      <c r="E153" s="151">
        <f t="shared" si="2"/>
        <v>0</v>
      </c>
    </row>
    <row r="154" spans="2:5" x14ac:dyDescent="0.25">
      <c r="B154" s="159" t="s">
        <v>457</v>
      </c>
      <c r="C154" s="156" t="s">
        <v>375</v>
      </c>
      <c r="D154" s="176">
        <v>224149.41119999997</v>
      </c>
      <c r="E154" s="151">
        <f t="shared" si="2"/>
        <v>231994.64059199998</v>
      </c>
    </row>
    <row r="155" spans="2:5" x14ac:dyDescent="0.25">
      <c r="B155" s="159" t="s">
        <v>458</v>
      </c>
      <c r="C155" s="156" t="s">
        <v>375</v>
      </c>
      <c r="D155" s="176">
        <v>110072.35199999998</v>
      </c>
      <c r="E155" s="151">
        <f t="shared" si="2"/>
        <v>113924.88431999998</v>
      </c>
    </row>
    <row r="156" spans="2:5" x14ac:dyDescent="0.25">
      <c r="B156" s="159" t="s">
        <v>459</v>
      </c>
      <c r="C156" s="156" t="s">
        <v>370</v>
      </c>
      <c r="D156" s="176">
        <v>18194877.346285716</v>
      </c>
      <c r="E156" s="151">
        <f t="shared" si="2"/>
        <v>18831698.053405717</v>
      </c>
    </row>
    <row r="157" spans="2:5" x14ac:dyDescent="0.25">
      <c r="B157" s="159" t="s">
        <v>460</v>
      </c>
      <c r="C157" s="156" t="s">
        <v>304</v>
      </c>
      <c r="D157" s="176">
        <v>157816.98102857143</v>
      </c>
      <c r="E157" s="151">
        <f t="shared" si="2"/>
        <v>163340.57536457144</v>
      </c>
    </row>
    <row r="158" spans="2:5" x14ac:dyDescent="0.25">
      <c r="B158" s="159" t="s">
        <v>461</v>
      </c>
      <c r="C158" s="156" t="s">
        <v>304</v>
      </c>
      <c r="D158" s="176">
        <v>52165.562057142859</v>
      </c>
      <c r="E158" s="151">
        <f t="shared" si="2"/>
        <v>53991.356729142863</v>
      </c>
    </row>
    <row r="159" spans="2:5" x14ac:dyDescent="0.25">
      <c r="B159" s="159" t="s">
        <v>462</v>
      </c>
      <c r="C159" s="156" t="s">
        <v>304</v>
      </c>
      <c r="D159" s="176">
        <v>101013.54788571427</v>
      </c>
      <c r="E159" s="151">
        <f t="shared" si="2"/>
        <v>104549.02206171428</v>
      </c>
    </row>
    <row r="160" spans="2:5" x14ac:dyDescent="0.25">
      <c r="B160" s="159" t="s">
        <v>463</v>
      </c>
      <c r="C160" s="156" t="s">
        <v>304</v>
      </c>
      <c r="D160" s="176">
        <v>10340.571428571429</v>
      </c>
      <c r="E160" s="151">
        <f t="shared" si="2"/>
        <v>10702.491428571429</v>
      </c>
    </row>
    <row r="161" spans="2:5" x14ac:dyDescent="0.25">
      <c r="B161" s="163" t="s">
        <v>464</v>
      </c>
      <c r="C161" s="167" t="s">
        <v>370</v>
      </c>
      <c r="D161" s="178">
        <v>500000</v>
      </c>
      <c r="E161" s="151">
        <f t="shared" si="2"/>
        <v>517500</v>
      </c>
    </row>
    <row r="162" spans="2:5" x14ac:dyDescent="0.25">
      <c r="B162" s="163" t="s">
        <v>465</v>
      </c>
      <c r="C162" s="167" t="s">
        <v>370</v>
      </c>
      <c r="D162" s="178">
        <v>270000</v>
      </c>
      <c r="E162" s="151">
        <f t="shared" si="2"/>
        <v>279450</v>
      </c>
    </row>
    <row r="163" spans="2:5" x14ac:dyDescent="0.25">
      <c r="B163" s="163" t="s">
        <v>466</v>
      </c>
      <c r="C163" s="167" t="s">
        <v>370</v>
      </c>
      <c r="D163" s="178">
        <v>150000</v>
      </c>
      <c r="E163" s="151">
        <f t="shared" si="2"/>
        <v>155250</v>
      </c>
    </row>
    <row r="164" spans="2:5" x14ac:dyDescent="0.25">
      <c r="B164" s="163" t="s">
        <v>467</v>
      </c>
      <c r="C164" s="167" t="s">
        <v>370</v>
      </c>
      <c r="D164" s="178">
        <v>220000</v>
      </c>
      <c r="E164" s="151">
        <f t="shared" si="2"/>
        <v>227700</v>
      </c>
    </row>
    <row r="165" spans="2:5" x14ac:dyDescent="0.25">
      <c r="B165" s="163" t="s">
        <v>468</v>
      </c>
      <c r="C165" s="167" t="s">
        <v>370</v>
      </c>
      <c r="D165" s="178">
        <v>1200000</v>
      </c>
      <c r="E165" s="151">
        <f t="shared" si="2"/>
        <v>1242000</v>
      </c>
    </row>
    <row r="166" spans="2:5" x14ac:dyDescent="0.25">
      <c r="B166" s="163" t="s">
        <v>469</v>
      </c>
      <c r="C166" s="167" t="s">
        <v>370</v>
      </c>
      <c r="D166" s="178">
        <v>270000</v>
      </c>
      <c r="E166" s="151">
        <f t="shared" si="2"/>
        <v>279450</v>
      </c>
    </row>
    <row r="167" spans="2:5" x14ac:dyDescent="0.25">
      <c r="B167" s="163" t="s">
        <v>470</v>
      </c>
      <c r="C167" s="167" t="s">
        <v>370</v>
      </c>
      <c r="D167" s="178">
        <v>250000</v>
      </c>
      <c r="E167" s="151">
        <f t="shared" si="2"/>
        <v>258750</v>
      </c>
    </row>
    <row r="168" spans="2:5" x14ac:dyDescent="0.25">
      <c r="B168" s="163" t="s">
        <v>471</v>
      </c>
      <c r="C168" s="167" t="s">
        <v>370</v>
      </c>
      <c r="D168" s="178">
        <v>461000</v>
      </c>
      <c r="E168" s="151">
        <f t="shared" si="2"/>
        <v>477135</v>
      </c>
    </row>
    <row r="169" spans="2:5" x14ac:dyDescent="0.25">
      <c r="B169" s="163" t="s">
        <v>472</v>
      </c>
      <c r="C169" s="167" t="s">
        <v>370</v>
      </c>
      <c r="D169" s="178">
        <v>320000</v>
      </c>
      <c r="E169" s="151">
        <f t="shared" si="2"/>
        <v>331200</v>
      </c>
    </row>
    <row r="170" spans="2:5" x14ac:dyDescent="0.25">
      <c r="B170" s="163" t="s">
        <v>473</v>
      </c>
      <c r="C170" s="167" t="s">
        <v>370</v>
      </c>
      <c r="D170" s="178">
        <v>1000000</v>
      </c>
      <c r="E170" s="151">
        <f t="shared" si="2"/>
        <v>1035000</v>
      </c>
    </row>
    <row r="171" spans="2:5" x14ac:dyDescent="0.25">
      <c r="B171" s="159" t="s">
        <v>474</v>
      </c>
      <c r="C171" s="156" t="s">
        <v>370</v>
      </c>
      <c r="D171" s="176">
        <v>140560.45714285714</v>
      </c>
      <c r="E171" s="151">
        <f t="shared" si="2"/>
        <v>145480.07314285715</v>
      </c>
    </row>
    <row r="172" spans="2:5" x14ac:dyDescent="0.25">
      <c r="B172" s="159" t="s">
        <v>475</v>
      </c>
      <c r="C172" s="156" t="s">
        <v>370</v>
      </c>
      <c r="D172" s="176">
        <v>713142.85714285716</v>
      </c>
      <c r="E172" s="151">
        <f t="shared" si="2"/>
        <v>738102.85714285716</v>
      </c>
    </row>
    <row r="173" spans="2:5" x14ac:dyDescent="0.25">
      <c r="B173" s="159" t="s">
        <v>476</v>
      </c>
      <c r="C173" s="156" t="s">
        <v>370</v>
      </c>
      <c r="D173" s="176">
        <v>160457.14285714287</v>
      </c>
      <c r="E173" s="151">
        <f t="shared" si="2"/>
        <v>166073.14285714287</v>
      </c>
    </row>
    <row r="174" spans="2:5" x14ac:dyDescent="0.25">
      <c r="B174" s="163" t="s">
        <v>477</v>
      </c>
      <c r="C174" s="167" t="s">
        <v>375</v>
      </c>
      <c r="D174" s="178">
        <v>30000</v>
      </c>
      <c r="E174" s="151">
        <f t="shared" si="2"/>
        <v>31050</v>
      </c>
    </row>
    <row r="175" spans="2:5" x14ac:dyDescent="0.25">
      <c r="B175" s="163" t="s">
        <v>478</v>
      </c>
      <c r="C175" s="167" t="s">
        <v>375</v>
      </c>
      <c r="D175" s="178">
        <v>120000</v>
      </c>
      <c r="E175" s="151">
        <f t="shared" si="2"/>
        <v>124200</v>
      </c>
    </row>
    <row r="176" spans="2:5" x14ac:dyDescent="0.25">
      <c r="B176" s="163" t="s">
        <v>479</v>
      </c>
      <c r="C176" s="167" t="s">
        <v>375</v>
      </c>
      <c r="D176" s="178">
        <v>90000</v>
      </c>
      <c r="E176" s="151">
        <f t="shared" si="2"/>
        <v>93150</v>
      </c>
    </row>
    <row r="177" spans="2:5" x14ac:dyDescent="0.25">
      <c r="B177" s="163" t="s">
        <v>480</v>
      </c>
      <c r="C177" s="167" t="s">
        <v>375</v>
      </c>
      <c r="D177" s="178">
        <v>500000</v>
      </c>
      <c r="E177" s="151">
        <f t="shared" si="2"/>
        <v>517500</v>
      </c>
    </row>
    <row r="178" spans="2:5" x14ac:dyDescent="0.25">
      <c r="B178" s="159" t="s">
        <v>481</v>
      </c>
      <c r="C178" s="156" t="s">
        <v>370</v>
      </c>
      <c r="D178" s="176">
        <v>267428.57142857142</v>
      </c>
      <c r="E178" s="151">
        <f t="shared" si="2"/>
        <v>276788.57142857142</v>
      </c>
    </row>
    <row r="179" spans="2:5" x14ac:dyDescent="0.25">
      <c r="B179" s="159" t="s">
        <v>482</v>
      </c>
      <c r="C179" s="156" t="s">
        <v>370</v>
      </c>
      <c r="D179" s="176">
        <v>160457.14285714287</v>
      </c>
      <c r="E179" s="151">
        <f t="shared" si="2"/>
        <v>166073.14285714287</v>
      </c>
    </row>
    <row r="180" spans="2:5" x14ac:dyDescent="0.25">
      <c r="B180" s="163" t="s">
        <v>483</v>
      </c>
      <c r="C180" s="167" t="s">
        <v>375</v>
      </c>
      <c r="D180" s="178">
        <v>4110000</v>
      </c>
      <c r="E180" s="151">
        <f t="shared" si="2"/>
        <v>4253850</v>
      </c>
    </row>
    <row r="181" spans="2:5" x14ac:dyDescent="0.25">
      <c r="B181" s="159" t="s">
        <v>484</v>
      </c>
      <c r="C181" s="156" t="s">
        <v>337</v>
      </c>
      <c r="D181" s="176"/>
      <c r="E181" s="151">
        <f t="shared" si="2"/>
        <v>0</v>
      </c>
    </row>
    <row r="182" spans="2:5" x14ac:dyDescent="0.25">
      <c r="B182" s="159" t="s">
        <v>485</v>
      </c>
      <c r="C182" s="156" t="s">
        <v>340</v>
      </c>
      <c r="D182" s="176"/>
      <c r="E182" s="151">
        <f t="shared" si="2"/>
        <v>0</v>
      </c>
    </row>
    <row r="183" spans="2:5" x14ac:dyDescent="0.25">
      <c r="B183" s="159" t="s">
        <v>486</v>
      </c>
      <c r="C183" s="156" t="s">
        <v>340</v>
      </c>
      <c r="D183" s="176"/>
      <c r="E183" s="151">
        <f t="shared" si="2"/>
        <v>0</v>
      </c>
    </row>
    <row r="184" spans="2:5" x14ac:dyDescent="0.2">
      <c r="B184" s="168" t="s">
        <v>487</v>
      </c>
      <c r="C184" s="169" t="s">
        <v>304</v>
      </c>
      <c r="D184" s="180">
        <v>-11805828.247200001</v>
      </c>
      <c r="E184" s="151">
        <f t="shared" si="2"/>
        <v>-12219032.235852001</v>
      </c>
    </row>
    <row r="185" spans="2:5" x14ac:dyDescent="0.2">
      <c r="B185" s="170" t="s">
        <v>488</v>
      </c>
      <c r="C185" s="169" t="s">
        <v>304</v>
      </c>
      <c r="D185" s="181">
        <v>4155734.2587428568</v>
      </c>
      <c r="E185" s="151">
        <f t="shared" si="2"/>
        <v>4301184.9577988572</v>
      </c>
    </row>
    <row r="186" spans="2:5" x14ac:dyDescent="0.2">
      <c r="B186" s="170" t="s">
        <v>489</v>
      </c>
      <c r="C186" s="169" t="s">
        <v>304</v>
      </c>
      <c r="D186" s="181">
        <v>337924.08</v>
      </c>
      <c r="E186" s="151">
        <f t="shared" si="2"/>
        <v>349751.4228</v>
      </c>
    </row>
    <row r="187" spans="2:5" x14ac:dyDescent="0.2">
      <c r="B187" s="170" t="s">
        <v>490</v>
      </c>
      <c r="C187" s="169" t="s">
        <v>304</v>
      </c>
      <c r="D187" s="181">
        <v>0</v>
      </c>
      <c r="E187" s="151">
        <f t="shared" si="2"/>
        <v>0</v>
      </c>
    </row>
    <row r="188" spans="2:5" x14ac:dyDescent="0.2">
      <c r="B188" s="170" t="s">
        <v>491</v>
      </c>
      <c r="C188" s="169" t="s">
        <v>304</v>
      </c>
      <c r="D188" s="181">
        <v>6552971.8532571429</v>
      </c>
      <c r="E188" s="151">
        <f t="shared" si="2"/>
        <v>6782325.8681211434</v>
      </c>
    </row>
    <row r="189" spans="2:5" x14ac:dyDescent="0.2">
      <c r="B189" s="170" t="s">
        <v>492</v>
      </c>
      <c r="C189" s="169" t="s">
        <v>304</v>
      </c>
      <c r="D189" s="181">
        <v>711269.61359999992</v>
      </c>
      <c r="E189" s="151">
        <f t="shared" si="2"/>
        <v>736164.05007599993</v>
      </c>
    </row>
    <row r="190" spans="2:5" x14ac:dyDescent="0.2">
      <c r="B190" s="171" t="s">
        <v>493</v>
      </c>
      <c r="C190" s="172" t="s">
        <v>304</v>
      </c>
      <c r="D190" s="182">
        <v>47928.441599999991</v>
      </c>
      <c r="E190" s="151">
        <f t="shared" si="2"/>
        <v>49605.937055999988</v>
      </c>
    </row>
    <row r="191" spans="2:5" x14ac:dyDescent="0.2">
      <c r="B191"/>
      <c r="C191"/>
      <c r="D191" s="183">
        <f>SUM(D1:D184)</f>
        <v>104889567.23165715</v>
      </c>
      <c r="E191" s="183">
        <f>SUM(E1:E184)</f>
        <v>108562723.08476518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topLeftCell="A4" workbookViewId="0">
      <selection activeCell="B16" sqref="B16"/>
    </sheetView>
  </sheetViews>
  <sheetFormatPr defaultColWidth="9.140625" defaultRowHeight="15.75" x14ac:dyDescent="0.25"/>
  <cols>
    <col min="1" max="1" width="29.28515625" style="16" bestFit="1" customWidth="1"/>
    <col min="2" max="2" width="17.42578125" style="17" bestFit="1" customWidth="1"/>
    <col min="3" max="3" width="15.5703125" style="17" bestFit="1" customWidth="1"/>
    <col min="4" max="5" width="15" style="17" bestFit="1" customWidth="1"/>
    <col min="6" max="6" width="15.5703125" style="17" bestFit="1" customWidth="1"/>
    <col min="7" max="7" width="12.28515625" style="17" bestFit="1" customWidth="1"/>
    <col min="8" max="8" width="15" style="17" bestFit="1" customWidth="1"/>
    <col min="9" max="9" width="15.5703125" style="17" bestFit="1" customWidth="1"/>
    <col min="10" max="10" width="12.28515625" style="17" bestFit="1" customWidth="1"/>
    <col min="11" max="16384" width="9.140625" style="17"/>
  </cols>
  <sheetData>
    <row r="1" spans="1:11" x14ac:dyDescent="0.25">
      <c r="A1" s="247" t="str">
        <f>Dados!B6</f>
        <v>ITIRAPUA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1" x14ac:dyDescent="0.25">
      <c r="A2" s="247" t="s">
        <v>105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1" x14ac:dyDescent="0.25">
      <c r="A3" s="247" t="s">
        <v>106</v>
      </c>
      <c r="B3" s="247"/>
      <c r="C3" s="247"/>
      <c r="D3" s="247"/>
      <c r="E3" s="247"/>
      <c r="F3" s="247"/>
      <c r="G3" s="247"/>
      <c r="H3" s="247"/>
      <c r="I3" s="247"/>
      <c r="J3" s="247"/>
    </row>
    <row r="4" spans="1:11" x14ac:dyDescent="0.25">
      <c r="A4" s="247" t="s">
        <v>107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1" x14ac:dyDescent="0.25">
      <c r="A5" s="247">
        <f>Dados!B10</f>
        <v>2022</v>
      </c>
      <c r="B5" s="247"/>
      <c r="C5" s="247"/>
      <c r="D5" s="247"/>
      <c r="E5" s="247"/>
      <c r="F5" s="247"/>
      <c r="G5" s="247"/>
      <c r="H5" s="247"/>
      <c r="I5" s="247"/>
      <c r="J5" s="247"/>
    </row>
    <row r="6" spans="1:11" x14ac:dyDescent="0.25">
      <c r="E6" s="114"/>
    </row>
    <row r="7" spans="1:11" x14ac:dyDescent="0.25">
      <c r="A7" s="16" t="s">
        <v>108</v>
      </c>
      <c r="E7" s="115"/>
    </row>
    <row r="8" spans="1:11" x14ac:dyDescent="0.25">
      <c r="A8" s="342" t="s">
        <v>109</v>
      </c>
      <c r="B8" s="341">
        <f>Dados!B10</f>
        <v>2022</v>
      </c>
      <c r="C8" s="341"/>
      <c r="D8" s="341"/>
      <c r="E8" s="341">
        <f>B8+1</f>
        <v>2023</v>
      </c>
      <c r="F8" s="341"/>
      <c r="G8" s="341"/>
      <c r="H8" s="341">
        <f>E8+1</f>
        <v>2024</v>
      </c>
      <c r="I8" s="341"/>
      <c r="J8" s="341"/>
    </row>
    <row r="9" spans="1:11" x14ac:dyDescent="0.25">
      <c r="A9" s="342"/>
      <c r="B9" s="65" t="s">
        <v>114</v>
      </c>
      <c r="C9" s="65" t="s">
        <v>110</v>
      </c>
      <c r="D9" s="65" t="s">
        <v>111</v>
      </c>
      <c r="E9" s="65" t="s">
        <v>114</v>
      </c>
      <c r="F9" s="65" t="s">
        <v>110</v>
      </c>
      <c r="G9" s="65" t="s">
        <v>111</v>
      </c>
      <c r="H9" s="65" t="s">
        <v>114</v>
      </c>
      <c r="I9" s="65" t="s">
        <v>110</v>
      </c>
      <c r="J9" s="65" t="s">
        <v>111</v>
      </c>
    </row>
    <row r="10" spans="1:11" x14ac:dyDescent="0.25">
      <c r="A10" s="342"/>
      <c r="B10" s="65" t="s">
        <v>113</v>
      </c>
      <c r="C10" s="66"/>
      <c r="D10" s="65" t="s">
        <v>112</v>
      </c>
      <c r="E10" s="65" t="s">
        <v>113</v>
      </c>
      <c r="F10" s="66"/>
      <c r="G10" s="65" t="s">
        <v>112</v>
      </c>
      <c r="H10" s="65" t="s">
        <v>113</v>
      </c>
      <c r="I10" s="66"/>
      <c r="J10" s="65" t="s">
        <v>112</v>
      </c>
    </row>
    <row r="11" spans="1:11" x14ac:dyDescent="0.25">
      <c r="A11" s="18" t="s">
        <v>115</v>
      </c>
      <c r="B11" s="36">
        <v>20608738</v>
      </c>
      <c r="C11" s="70">
        <v>20196563.239999998</v>
      </c>
      <c r="D11" s="111">
        <f>(B11/2200000000000*100)</f>
        <v>9.3676081818181822E-4</v>
      </c>
      <c r="E11" s="36">
        <v>21519684.27</v>
      </c>
      <c r="F11" s="36">
        <v>21089290.579999998</v>
      </c>
      <c r="G11" s="113">
        <f>(E11/2200000000000*100)</f>
        <v>9.7816746681818182E-4</v>
      </c>
      <c r="H11" s="36">
        <v>22595668.48</v>
      </c>
      <c r="I11" s="70">
        <v>22143755.109999999</v>
      </c>
      <c r="J11" s="112">
        <f>(H11/2200000000000*100)</f>
        <v>1.02707584E-3</v>
      </c>
      <c r="K11" s="71"/>
    </row>
    <row r="12" spans="1:11" x14ac:dyDescent="0.25">
      <c r="A12" s="18" t="s">
        <v>229</v>
      </c>
      <c r="B12" s="36">
        <v>20510238</v>
      </c>
      <c r="C12" s="70">
        <v>20100033.239999998</v>
      </c>
      <c r="D12" s="111">
        <f t="shared" ref="D12:D18" si="0">(B12/2200000000000*100)</f>
        <v>9.3228354545454547E-4</v>
      </c>
      <c r="E12" s="36">
        <v>21419976.41</v>
      </c>
      <c r="F12" s="36">
        <v>20991576.879999999</v>
      </c>
      <c r="G12" s="113">
        <f t="shared" ref="G12:G18" si="1">(E12/2200000000000*100)</f>
        <v>9.7363529136363638E-4</v>
      </c>
      <c r="H12" s="36">
        <v>22490975.23</v>
      </c>
      <c r="I12" s="70">
        <v>22041155.719999999</v>
      </c>
      <c r="J12" s="112">
        <f t="shared" ref="J12:J18" si="2">(H12/2200000000000*100)</f>
        <v>1.022317055909091E-3</v>
      </c>
      <c r="K12" s="71"/>
    </row>
    <row r="13" spans="1:11" x14ac:dyDescent="0.25">
      <c r="A13" s="18" t="s">
        <v>116</v>
      </c>
      <c r="B13" s="36">
        <v>20288087.399999999</v>
      </c>
      <c r="C13" s="70">
        <v>19882325.649999999</v>
      </c>
      <c r="D13" s="111">
        <f t="shared" si="0"/>
        <v>9.2218579090909089E-4</v>
      </c>
      <c r="E13" s="36">
        <v>21302491.77</v>
      </c>
      <c r="F13" s="70">
        <v>20876441.93</v>
      </c>
      <c r="G13" s="113">
        <f t="shared" si="1"/>
        <v>9.6829508045454546E-4</v>
      </c>
      <c r="H13" s="36">
        <v>21350000</v>
      </c>
      <c r="I13" s="70">
        <v>20923000</v>
      </c>
      <c r="J13" s="112">
        <f t="shared" si="2"/>
        <v>9.7045454545454551E-4</v>
      </c>
      <c r="K13" s="71"/>
    </row>
    <row r="14" spans="1:11" x14ac:dyDescent="0.25">
      <c r="A14" s="18" t="s">
        <v>230</v>
      </c>
      <c r="B14" s="36">
        <v>19691687.399999999</v>
      </c>
      <c r="C14" s="70">
        <v>19297853.649999999</v>
      </c>
      <c r="D14" s="111">
        <f t="shared" si="0"/>
        <v>8.9507669999999988E-4</v>
      </c>
      <c r="E14" s="36">
        <v>20676271.77</v>
      </c>
      <c r="F14" s="70">
        <v>20262746.329999998</v>
      </c>
      <c r="G14" s="113">
        <f t="shared" si="1"/>
        <v>9.3983053500000004E-4</v>
      </c>
      <c r="H14" s="36">
        <v>22367616.350000001</v>
      </c>
      <c r="I14" s="70">
        <v>21920264.02</v>
      </c>
      <c r="J14" s="112">
        <f t="shared" si="2"/>
        <v>1.0167098340909092E-3</v>
      </c>
      <c r="K14" s="71"/>
    </row>
    <row r="15" spans="1:11" x14ac:dyDescent="0.25">
      <c r="A15" s="26" t="s">
        <v>117</v>
      </c>
      <c r="B15" s="67">
        <f>B12-B14</f>
        <v>818550.60000000149</v>
      </c>
      <c r="C15" s="68">
        <v>313568.83</v>
      </c>
      <c r="D15" s="68">
        <v>1.5E-5</v>
      </c>
      <c r="E15" s="68">
        <v>743704.64</v>
      </c>
      <c r="F15" s="68">
        <f t="shared" ref="F15:J15" si="3">F12-F14</f>
        <v>728830.55000000075</v>
      </c>
      <c r="G15" s="117">
        <f t="shared" si="3"/>
        <v>3.3804756363636345E-5</v>
      </c>
      <c r="H15" s="68">
        <v>123358.88</v>
      </c>
      <c r="I15" s="68">
        <v>120891.7</v>
      </c>
      <c r="J15" s="205">
        <f t="shared" si="3"/>
        <v>5.6072218181817991E-6</v>
      </c>
      <c r="K15" s="71"/>
    </row>
    <row r="16" spans="1:11" x14ac:dyDescent="0.25">
      <c r="A16" s="26" t="s">
        <v>118</v>
      </c>
      <c r="B16" s="49">
        <v>1106966.51</v>
      </c>
      <c r="C16" s="49">
        <v>1084827.17</v>
      </c>
      <c r="D16" s="69"/>
      <c r="E16" s="49">
        <v>1162314.83</v>
      </c>
      <c r="F16" s="49">
        <v>1139068.53</v>
      </c>
      <c r="G16" s="118"/>
      <c r="H16" s="49">
        <v>1220430.57</v>
      </c>
      <c r="I16" s="49">
        <v>1196021.95</v>
      </c>
      <c r="J16" s="205">
        <f>J13-J15</f>
        <v>9.6484732363636371E-4</v>
      </c>
      <c r="K16" s="71"/>
    </row>
    <row r="17" spans="1:10" x14ac:dyDescent="0.25">
      <c r="A17" s="56" t="s">
        <v>206</v>
      </c>
      <c r="B17" s="36">
        <v>636048.56999999995</v>
      </c>
      <c r="C17" s="63">
        <v>623327.59</v>
      </c>
      <c r="D17" s="111">
        <f t="shared" si="0"/>
        <v>2.8911298636363632E-5</v>
      </c>
      <c r="E17" s="36">
        <v>500000</v>
      </c>
      <c r="F17" s="36">
        <v>490000</v>
      </c>
      <c r="G17" s="113">
        <f t="shared" si="1"/>
        <v>2.2727272727272726E-5</v>
      </c>
      <c r="H17" s="36">
        <v>350000</v>
      </c>
      <c r="I17" s="63">
        <v>343000</v>
      </c>
      <c r="J17" s="112">
        <f t="shared" si="2"/>
        <v>1.590909090909091E-5</v>
      </c>
    </row>
    <row r="18" spans="1:10" x14ac:dyDescent="0.25">
      <c r="A18" s="56" t="s">
        <v>119</v>
      </c>
      <c r="B18" s="36">
        <v>245421.33</v>
      </c>
      <c r="C18" s="63">
        <v>240512.9</v>
      </c>
      <c r="D18" s="111">
        <f t="shared" si="0"/>
        <v>1.1155515E-5</v>
      </c>
      <c r="E18" s="36">
        <v>233150.26</v>
      </c>
      <c r="F18" s="70">
        <v>228487.25</v>
      </c>
      <c r="G18" s="113">
        <f t="shared" si="1"/>
        <v>1.0597739090909092E-5</v>
      </c>
      <c r="H18" s="36">
        <v>221492.74</v>
      </c>
      <c r="I18" s="63">
        <v>217062.88</v>
      </c>
      <c r="J18" s="112">
        <f t="shared" si="2"/>
        <v>1.0067851818181817E-5</v>
      </c>
    </row>
    <row r="19" spans="1:10" x14ac:dyDescent="0.25">
      <c r="B19" s="29"/>
    </row>
    <row r="20" spans="1:10" x14ac:dyDescent="0.25">
      <c r="A20" s="27" t="s">
        <v>120</v>
      </c>
      <c r="B20" s="184"/>
      <c r="C20" s="185"/>
      <c r="D20" s="185"/>
      <c r="E20" s="185"/>
      <c r="F20" s="185"/>
      <c r="G20" s="185"/>
      <c r="H20" s="185"/>
      <c r="I20" s="185"/>
      <c r="J20" s="186"/>
    </row>
    <row r="23" spans="1:10" x14ac:dyDescent="0.25">
      <c r="A23" s="78"/>
    </row>
  </sheetData>
  <mergeCells count="9">
    <mergeCell ref="A1:J1"/>
    <mergeCell ref="B8:D8"/>
    <mergeCell ref="E8:G8"/>
    <mergeCell ref="H8:J8"/>
    <mergeCell ref="A8:A10"/>
    <mergeCell ref="A2:J2"/>
    <mergeCell ref="A3:J3"/>
    <mergeCell ref="A4:J4"/>
    <mergeCell ref="A5:J5"/>
  </mergeCells>
  <phoneticPr fontId="0" type="noConversion"/>
  <pageMargins left="0.78740157499999996" right="0.78740157499999996" top="0.984251969" bottom="0.984251969" header="0.49212598499999999" footer="0.49212598499999999"/>
  <pageSetup paperSize="9" scale="80" orientation="landscape" horizontalDpi="300" verticalDpi="300" r:id="rId1"/>
  <headerFooter alignWithMargins="0"/>
  <ignoredErrors>
    <ignoredError sqref="D18 D17 J17 J18 G18 G17 J11 G12 G13 G14 J14 D14 J13 D13 J12 D12 D11 D16" unlockedFormula="1"/>
    <ignoredError sqref="F15:G1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topLeftCell="A10" workbookViewId="0">
      <selection activeCell="B19" sqref="B19"/>
    </sheetView>
  </sheetViews>
  <sheetFormatPr defaultColWidth="9.140625" defaultRowHeight="15.75" x14ac:dyDescent="0.25"/>
  <cols>
    <col min="1" max="1" width="27.5703125" style="17" bestFit="1" customWidth="1"/>
    <col min="2" max="2" width="23.42578125" style="17" bestFit="1" customWidth="1"/>
    <col min="3" max="3" width="9.140625" style="17"/>
    <col min="4" max="4" width="24.7109375" style="17" bestFit="1" customWidth="1"/>
    <col min="5" max="5" width="9.140625" style="17"/>
    <col min="6" max="6" width="15.5703125" style="17" bestFit="1" customWidth="1"/>
    <col min="7" max="7" width="13.140625" style="17" customWidth="1"/>
    <col min="8" max="16384" width="9.140625" style="17"/>
  </cols>
  <sheetData>
    <row r="1" spans="1:7" x14ac:dyDescent="0.25">
      <c r="A1" s="247" t="s">
        <v>214</v>
      </c>
      <c r="B1" s="247"/>
      <c r="C1" s="247"/>
      <c r="D1" s="247"/>
      <c r="E1" s="247"/>
      <c r="F1" s="247"/>
      <c r="G1" s="247"/>
    </row>
    <row r="2" spans="1:7" x14ac:dyDescent="0.25">
      <c r="A2" s="247" t="str">
        <f>Dados!B6</f>
        <v>ITIRAPUA</v>
      </c>
      <c r="B2" s="247"/>
      <c r="C2" s="247"/>
      <c r="D2" s="247"/>
      <c r="E2" s="247"/>
      <c r="F2" s="247"/>
      <c r="G2" s="247"/>
    </row>
    <row r="4" spans="1:7" x14ac:dyDescent="0.25">
      <c r="A4" s="247" t="s">
        <v>105</v>
      </c>
      <c r="B4" s="247"/>
      <c r="C4" s="247"/>
      <c r="D4" s="247"/>
      <c r="E4" s="247"/>
      <c r="F4" s="247"/>
      <c r="G4" s="247"/>
    </row>
    <row r="5" spans="1:7" x14ac:dyDescent="0.25">
      <c r="A5" s="247" t="s">
        <v>106</v>
      </c>
      <c r="B5" s="247"/>
      <c r="C5" s="247"/>
      <c r="D5" s="247"/>
      <c r="E5" s="247"/>
      <c r="F5" s="247"/>
      <c r="G5" s="247"/>
    </row>
    <row r="6" spans="1:7" x14ac:dyDescent="0.25">
      <c r="A6" s="247" t="s">
        <v>213</v>
      </c>
      <c r="B6" s="247"/>
      <c r="C6" s="247"/>
      <c r="D6" s="247"/>
      <c r="E6" s="247"/>
      <c r="F6" s="247"/>
      <c r="G6" s="247"/>
    </row>
    <row r="7" spans="1:7" x14ac:dyDescent="0.25">
      <c r="A7" s="247">
        <f>Dados!B10</f>
        <v>2022</v>
      </c>
      <c r="B7" s="247"/>
      <c r="C7" s="247"/>
      <c r="D7" s="247"/>
      <c r="E7" s="247"/>
      <c r="F7" s="247"/>
      <c r="G7" s="247"/>
    </row>
    <row r="8" spans="1:7" x14ac:dyDescent="0.25">
      <c r="A8" s="16"/>
    </row>
    <row r="9" spans="1:7" x14ac:dyDescent="0.25">
      <c r="A9" s="16" t="s">
        <v>203</v>
      </c>
      <c r="D9" s="144"/>
    </row>
    <row r="10" spans="1:7" x14ac:dyDescent="0.25">
      <c r="A10" s="74" t="s">
        <v>109</v>
      </c>
      <c r="B10" s="74" t="s">
        <v>207</v>
      </c>
      <c r="C10" s="74" t="s">
        <v>127</v>
      </c>
      <c r="D10" s="74" t="s">
        <v>209</v>
      </c>
      <c r="E10" s="74" t="s">
        <v>127</v>
      </c>
      <c r="F10" s="343" t="s">
        <v>210</v>
      </c>
      <c r="G10" s="344"/>
    </row>
    <row r="11" spans="1:7" x14ac:dyDescent="0.25">
      <c r="A11" s="75"/>
      <c r="B11" s="75">
        <f>Dados!B10-2</f>
        <v>2020</v>
      </c>
      <c r="C11" s="75" t="s">
        <v>208</v>
      </c>
      <c r="D11" s="75">
        <f>Dados!B10-2</f>
        <v>2020</v>
      </c>
      <c r="E11" s="75" t="s">
        <v>208</v>
      </c>
      <c r="F11" s="76" t="s">
        <v>211</v>
      </c>
      <c r="G11" s="77" t="s">
        <v>212</v>
      </c>
    </row>
    <row r="12" spans="1:7" x14ac:dyDescent="0.25">
      <c r="A12" s="56" t="s">
        <v>115</v>
      </c>
      <c r="B12" s="32">
        <v>19640471.460000001</v>
      </c>
      <c r="C12" s="72"/>
      <c r="D12" s="32">
        <v>21249629.460000001</v>
      </c>
      <c r="E12" s="72"/>
      <c r="F12" s="63">
        <f>D12-B12</f>
        <v>1609158</v>
      </c>
      <c r="G12" s="33">
        <f>(F12/B12)*100</f>
        <v>8.1930721636556889</v>
      </c>
    </row>
    <row r="13" spans="1:7" x14ac:dyDescent="0.25">
      <c r="A13" s="56" t="s">
        <v>231</v>
      </c>
      <c r="B13" s="31">
        <v>19549472.399999999</v>
      </c>
      <c r="C13" s="72"/>
      <c r="D13" s="31">
        <v>21226337.670000002</v>
      </c>
      <c r="E13" s="72"/>
      <c r="F13" s="63">
        <f t="shared" ref="F13:F19" si="0">D13-B13</f>
        <v>1676865.2700000033</v>
      </c>
      <c r="G13" s="33">
        <f t="shared" ref="G13:G19" si="1">(F13/B13)*100</f>
        <v>8.5775474431729606</v>
      </c>
    </row>
    <row r="14" spans="1:7" x14ac:dyDescent="0.25">
      <c r="A14" s="56" t="s">
        <v>116</v>
      </c>
      <c r="B14" s="32">
        <v>19640471.460000001</v>
      </c>
      <c r="C14" s="72"/>
      <c r="D14" s="32">
        <v>19100832.489999998</v>
      </c>
      <c r="E14" s="72"/>
      <c r="F14" s="63">
        <f t="shared" si="0"/>
        <v>-539638.97000000253</v>
      </c>
      <c r="G14" s="33">
        <f t="shared" si="1"/>
        <v>-2.7475866406722322</v>
      </c>
    </row>
    <row r="15" spans="1:7" x14ac:dyDescent="0.25">
      <c r="A15" s="56" t="s">
        <v>232</v>
      </c>
      <c r="B15" s="32">
        <v>18725471.460000001</v>
      </c>
      <c r="C15" s="72"/>
      <c r="D15" s="32">
        <v>20657126.670000002</v>
      </c>
      <c r="E15" s="72"/>
      <c r="F15" s="63">
        <f t="shared" si="0"/>
        <v>1931655.2100000009</v>
      </c>
      <c r="G15" s="33">
        <f t="shared" si="1"/>
        <v>10.315655945572656</v>
      </c>
    </row>
    <row r="16" spans="1:7" x14ac:dyDescent="0.25">
      <c r="A16" s="26" t="s">
        <v>117</v>
      </c>
      <c r="B16" s="49">
        <f>B13-B15</f>
        <v>824000.93999999762</v>
      </c>
      <c r="C16" s="73"/>
      <c r="D16" s="49">
        <f>D13-D15</f>
        <v>569211</v>
      </c>
      <c r="E16" s="73"/>
      <c r="F16" s="48">
        <f t="shared" si="0"/>
        <v>-254789.93999999762</v>
      </c>
      <c r="G16" s="47">
        <f t="shared" si="1"/>
        <v>-30.921073949260101</v>
      </c>
    </row>
    <row r="17" spans="1:7" x14ac:dyDescent="0.25">
      <c r="A17" s="56" t="s">
        <v>118</v>
      </c>
      <c r="B17" s="31">
        <v>-909296.89</v>
      </c>
      <c r="C17" s="72"/>
      <c r="D17" s="31">
        <v>-1302494.3999999999</v>
      </c>
      <c r="E17" s="72"/>
      <c r="F17" s="63">
        <f t="shared" si="0"/>
        <v>-393197.50999999989</v>
      </c>
      <c r="G17" s="33">
        <f t="shared" si="1"/>
        <v>43.241928387107961</v>
      </c>
    </row>
    <row r="18" spans="1:7" x14ac:dyDescent="0.25">
      <c r="A18" s="56" t="s">
        <v>206</v>
      </c>
      <c r="B18" s="31">
        <v>479554.79</v>
      </c>
      <c r="C18" s="72"/>
      <c r="D18" s="31">
        <v>1022244.54</v>
      </c>
      <c r="E18" s="72"/>
      <c r="F18" s="63">
        <f t="shared" si="0"/>
        <v>542689.75</v>
      </c>
      <c r="G18" s="33">
        <f t="shared" si="1"/>
        <v>113.16532778246258</v>
      </c>
    </row>
    <row r="19" spans="1:7" x14ac:dyDescent="0.25">
      <c r="A19" s="56" t="s">
        <v>119</v>
      </c>
      <c r="B19" s="31">
        <v>500000</v>
      </c>
      <c r="C19" s="72"/>
      <c r="D19" s="31">
        <v>1022244.54</v>
      </c>
      <c r="E19" s="72"/>
      <c r="F19" s="63">
        <f t="shared" si="0"/>
        <v>522244.54000000004</v>
      </c>
      <c r="G19" s="33">
        <f t="shared" si="1"/>
        <v>104.44890800000002</v>
      </c>
    </row>
    <row r="21" spans="1:7" x14ac:dyDescent="0.25">
      <c r="A21" s="56" t="s">
        <v>120</v>
      </c>
      <c r="B21" s="245"/>
      <c r="C21" s="245"/>
      <c r="D21" s="245"/>
      <c r="E21" s="245"/>
      <c r="F21" s="245"/>
      <c r="G21" s="245"/>
    </row>
  </sheetData>
  <mergeCells count="8">
    <mergeCell ref="A4:G4"/>
    <mergeCell ref="A1:G1"/>
    <mergeCell ref="A2:G2"/>
    <mergeCell ref="B21:G21"/>
    <mergeCell ref="F10:G10"/>
    <mergeCell ref="A7:G7"/>
    <mergeCell ref="A6:G6"/>
    <mergeCell ref="A5:G5"/>
  </mergeCells>
  <phoneticPr fontId="0" type="noConversion"/>
  <pageMargins left="0.26" right="0.33" top="0.984251969" bottom="0.984251969" header="0.49212598499999999" footer="0.49212598499999999"/>
  <pageSetup paperSize="9" scale="8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opLeftCell="A7" zoomScaleNormal="100" workbookViewId="0">
      <selection activeCell="E29" sqref="E29"/>
    </sheetView>
  </sheetViews>
  <sheetFormatPr defaultColWidth="9.140625" defaultRowHeight="15.75" x14ac:dyDescent="0.25"/>
  <cols>
    <col min="1" max="1" width="27" style="17" bestFit="1" customWidth="1"/>
    <col min="2" max="3" width="15" style="17" bestFit="1" customWidth="1"/>
    <col min="4" max="4" width="7.140625" style="17" bestFit="1" customWidth="1"/>
    <col min="5" max="5" width="15" style="17" bestFit="1" customWidth="1"/>
    <col min="6" max="6" width="8.7109375" style="17" bestFit="1" customWidth="1"/>
    <col min="7" max="7" width="15.5703125" style="17" bestFit="1" customWidth="1"/>
    <col min="8" max="8" width="12.5703125" style="17" bestFit="1" customWidth="1"/>
    <col min="9" max="9" width="15.5703125" style="17" bestFit="1" customWidth="1"/>
    <col min="10" max="10" width="12.85546875" style="17" bestFit="1" customWidth="1"/>
    <col min="11" max="11" width="15.5703125" style="17" bestFit="1" customWidth="1"/>
    <col min="12" max="12" width="12.85546875" style="17" bestFit="1" customWidth="1"/>
    <col min="13" max="16384" width="9.140625" style="17"/>
  </cols>
  <sheetData>
    <row r="1" spans="1:12" x14ac:dyDescent="0.25">
      <c r="A1" s="247" t="str">
        <f>Dados!B6</f>
        <v>ITIRAPUA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x14ac:dyDescent="0.25">
      <c r="A2" s="247" t="s">
        <v>105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 x14ac:dyDescent="0.25">
      <c r="A3" s="247" t="s">
        <v>106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</row>
    <row r="4" spans="1:12" x14ac:dyDescent="0.25">
      <c r="A4" s="247" t="s">
        <v>219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</row>
    <row r="5" spans="1:12" x14ac:dyDescent="0.25">
      <c r="A5" s="247">
        <f>Dados!B10</f>
        <v>2022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7" spans="1:12" x14ac:dyDescent="0.25">
      <c r="A7" s="16" t="s">
        <v>215</v>
      </c>
    </row>
    <row r="8" spans="1:12" x14ac:dyDescent="0.25">
      <c r="A8" s="83"/>
      <c r="B8" s="345" t="s">
        <v>217</v>
      </c>
      <c r="C8" s="346"/>
      <c r="D8" s="346"/>
      <c r="E8" s="346"/>
      <c r="F8" s="346"/>
      <c r="G8" s="346"/>
      <c r="H8" s="346"/>
      <c r="I8" s="346"/>
      <c r="J8" s="346"/>
      <c r="K8" s="346"/>
      <c r="L8" s="346"/>
    </row>
    <row r="9" spans="1:12" x14ac:dyDescent="0.25">
      <c r="A9" s="84" t="s">
        <v>109</v>
      </c>
      <c r="B9" s="85">
        <f>Dados!B10-3</f>
        <v>2019</v>
      </c>
      <c r="C9" s="86">
        <f>Dados!B10-2</f>
        <v>2020</v>
      </c>
      <c r="D9" s="86" t="s">
        <v>127</v>
      </c>
      <c r="E9" s="86">
        <f>Dados!B10-1</f>
        <v>2021</v>
      </c>
      <c r="F9" s="86" t="s">
        <v>127</v>
      </c>
      <c r="G9" s="86">
        <f>Dados!B10</f>
        <v>2022</v>
      </c>
      <c r="H9" s="86" t="s">
        <v>127</v>
      </c>
      <c r="I9" s="86">
        <f>G9+1</f>
        <v>2023</v>
      </c>
      <c r="J9" s="86" t="s">
        <v>127</v>
      </c>
      <c r="K9" s="86">
        <f>G9+2</f>
        <v>2024</v>
      </c>
      <c r="L9" s="86" t="s">
        <v>127</v>
      </c>
    </row>
    <row r="10" spans="1:12" x14ac:dyDescent="0.25">
      <c r="A10" s="56" t="s">
        <v>115</v>
      </c>
      <c r="B10" s="32">
        <v>19899955.359999999</v>
      </c>
      <c r="C10" s="31">
        <v>21258268.59</v>
      </c>
      <c r="D10" s="33">
        <f>(C10-B10)/B10*100</f>
        <v>6.8257099346578656</v>
      </c>
      <c r="E10" s="32">
        <v>19518988</v>
      </c>
      <c r="F10" s="79">
        <f>(E10-C10)/C10*100</f>
        <v>-8.1816662661707387</v>
      </c>
      <c r="G10" s="63">
        <v>20608738</v>
      </c>
      <c r="H10" s="33">
        <f>(G10-E10)/E10*100</f>
        <v>5.583025103555574</v>
      </c>
      <c r="I10" s="79">
        <v>21519684.27</v>
      </c>
      <c r="J10" s="88">
        <f>(I10-G10)/G10*100</f>
        <v>4.4201943369846299</v>
      </c>
      <c r="K10" s="79">
        <v>22595668.48</v>
      </c>
      <c r="L10" s="88">
        <f>(K10-I10)/I10*100</f>
        <v>4.9999999837358251</v>
      </c>
    </row>
    <row r="11" spans="1:12" x14ac:dyDescent="0.25">
      <c r="A11" s="56" t="s">
        <v>231</v>
      </c>
      <c r="B11" s="31">
        <v>19861790.129999999</v>
      </c>
      <c r="C11" s="31">
        <v>21249629.460000001</v>
      </c>
      <c r="D11" s="33">
        <f t="shared" ref="D11:D17" si="0">(C11-B11)/B11*100</f>
        <v>6.9874836100687467</v>
      </c>
      <c r="E11" s="36">
        <v>19428550.039999999</v>
      </c>
      <c r="F11" s="79">
        <f t="shared" ref="F11:F17" si="1">(E11-C11)/C11*100</f>
        <v>-8.5699349413502759</v>
      </c>
      <c r="G11" s="63">
        <v>20510238</v>
      </c>
      <c r="H11" s="33">
        <f t="shared" ref="H11:H17" si="2">(G11-E11)/E11*100</f>
        <v>5.5675176880055064</v>
      </c>
      <c r="I11" s="79">
        <v>21419976.41</v>
      </c>
      <c r="J11" s="88">
        <f t="shared" ref="J11:J17" si="3">(I11-G11)/G11*100</f>
        <v>4.4355331712874326</v>
      </c>
      <c r="K11" s="79">
        <v>22490975.23</v>
      </c>
      <c r="L11" s="88">
        <f t="shared" ref="L11:L17" si="4">(K11-I11)/I11*100</f>
        <v>4.9999999976657321</v>
      </c>
    </row>
    <row r="12" spans="1:12" x14ac:dyDescent="0.25">
      <c r="A12" s="56" t="s">
        <v>116</v>
      </c>
      <c r="B12" s="32">
        <v>19180031.739999998</v>
      </c>
      <c r="C12" s="31">
        <v>19166727.82</v>
      </c>
      <c r="D12" s="33">
        <f t="shared" si="0"/>
        <v>-6.9363388863704065E-2</v>
      </c>
      <c r="E12" s="32">
        <v>19321988</v>
      </c>
      <c r="F12" s="79">
        <f t="shared" si="1"/>
        <v>0.81005052848921666</v>
      </c>
      <c r="G12" s="63">
        <v>20288087.399999999</v>
      </c>
      <c r="H12" s="33">
        <f t="shared" si="2"/>
        <v>4.999999999999992</v>
      </c>
      <c r="I12" s="79">
        <v>21302491.77</v>
      </c>
      <c r="J12" s="88">
        <f t="shared" si="3"/>
        <v>5.0000000000000062</v>
      </c>
      <c r="K12" s="79">
        <f>'METAS I'!H13</f>
        <v>21350000</v>
      </c>
      <c r="L12" s="88">
        <f t="shared" si="4"/>
        <v>0.22301724377101098</v>
      </c>
    </row>
    <row r="13" spans="1:12" x14ac:dyDescent="0.25">
      <c r="A13" s="56" t="s">
        <v>232</v>
      </c>
      <c r="B13" s="31">
        <v>18697116.390000001</v>
      </c>
      <c r="C13" s="31">
        <v>18696914.559999999</v>
      </c>
      <c r="D13" s="33">
        <f t="shared" si="0"/>
        <v>-1.0794712713554282E-3</v>
      </c>
      <c r="E13" s="36">
        <v>18753988</v>
      </c>
      <c r="F13" s="79">
        <f t="shared" si="1"/>
        <v>0.3052559277459807</v>
      </c>
      <c r="G13" s="63">
        <v>19691687.399999999</v>
      </c>
      <c r="H13" s="33">
        <v>3.85</v>
      </c>
      <c r="I13" s="79">
        <v>20676271.77</v>
      </c>
      <c r="J13" s="88">
        <f t="shared" si="3"/>
        <v>5.0000000000000062</v>
      </c>
      <c r="K13" s="79">
        <v>22367616.350000001</v>
      </c>
      <c r="L13" s="88">
        <f t="shared" si="4"/>
        <v>8.1801235677992921</v>
      </c>
    </row>
    <row r="14" spans="1:12" x14ac:dyDescent="0.25">
      <c r="A14" s="56" t="s">
        <v>117</v>
      </c>
      <c r="B14" s="64">
        <f>B11-B13</f>
        <v>1164673.7399999984</v>
      </c>
      <c r="C14" s="64">
        <f t="shared" ref="C14:K14" si="5">C11-C13</f>
        <v>2552714.9000000022</v>
      </c>
      <c r="D14" s="33">
        <f t="shared" si="0"/>
        <v>119.17854007767066</v>
      </c>
      <c r="E14" s="145">
        <f t="shared" si="5"/>
        <v>674562.03999999911</v>
      </c>
      <c r="F14" s="79">
        <f t="shared" si="1"/>
        <v>-73.57472078060897</v>
      </c>
      <c r="G14" s="64">
        <f>G11-G13</f>
        <v>818550.60000000149</v>
      </c>
      <c r="H14" s="33">
        <f t="shared" si="2"/>
        <v>21.345488103659459</v>
      </c>
      <c r="I14" s="64">
        <f t="shared" si="5"/>
        <v>743704.6400000006</v>
      </c>
      <c r="J14" s="88">
        <f t="shared" si="3"/>
        <v>-9.1437181769826772</v>
      </c>
      <c r="K14" s="64">
        <f t="shared" si="5"/>
        <v>123358.87999999896</v>
      </c>
      <c r="L14" s="88">
        <f t="shared" si="4"/>
        <v>-83.41292048413213</v>
      </c>
    </row>
    <row r="15" spans="1:12" x14ac:dyDescent="0.25">
      <c r="A15" s="56" t="s">
        <v>118</v>
      </c>
      <c r="B15" s="31">
        <v>1389485.75</v>
      </c>
      <c r="C15" s="31">
        <v>-1004051.26</v>
      </c>
      <c r="D15" s="33">
        <f t="shared" si="0"/>
        <v>-172.26063743366925</v>
      </c>
      <c r="E15" s="32">
        <v>1054253.82</v>
      </c>
      <c r="F15" s="79">
        <f t="shared" si="1"/>
        <v>-204.9999997012105</v>
      </c>
      <c r="G15" s="63">
        <v>1106966.51</v>
      </c>
      <c r="H15" s="33">
        <f>(G15-E15)/E15*100</f>
        <v>4.9999999051461765</v>
      </c>
      <c r="I15" s="80">
        <v>1162314.83</v>
      </c>
      <c r="J15" s="88">
        <f t="shared" si="3"/>
        <v>4.9999995031466726</v>
      </c>
      <c r="K15" s="80">
        <v>1220430.57</v>
      </c>
      <c r="L15" s="88">
        <f t="shared" si="4"/>
        <v>4.9999998709471845</v>
      </c>
    </row>
    <row r="16" spans="1:12" x14ac:dyDescent="0.25">
      <c r="A16" s="56" t="s">
        <v>206</v>
      </c>
      <c r="B16" s="31">
        <v>64959.72</v>
      </c>
      <c r="C16" s="31">
        <v>1436048.57</v>
      </c>
      <c r="D16" s="33">
        <f t="shared" si="0"/>
        <v>2110.6754308670052</v>
      </c>
      <c r="E16" s="32">
        <v>1036048.57</v>
      </c>
      <c r="F16" s="79">
        <f t="shared" si="1"/>
        <v>-27.854211087024733</v>
      </c>
      <c r="G16" s="63">
        <v>636048.56999999995</v>
      </c>
      <c r="H16" s="33">
        <f t="shared" si="2"/>
        <v>-38.608228569824675</v>
      </c>
      <c r="I16" s="80">
        <v>500000</v>
      </c>
      <c r="J16" s="88"/>
      <c r="K16" s="80">
        <v>350000</v>
      </c>
      <c r="L16" s="88"/>
    </row>
    <row r="17" spans="1:12" x14ac:dyDescent="0.25">
      <c r="A17" s="56" t="s">
        <v>216</v>
      </c>
      <c r="B17" s="31">
        <v>454278.75</v>
      </c>
      <c r="C17" s="31">
        <v>-271935.8</v>
      </c>
      <c r="D17" s="33">
        <f t="shared" si="0"/>
        <v>-159.86099944142228</v>
      </c>
      <c r="E17" s="32">
        <v>258338.25</v>
      </c>
      <c r="F17" s="79">
        <f t="shared" si="1"/>
        <v>-194.99972052227034</v>
      </c>
      <c r="G17" s="63">
        <v>245421.33</v>
      </c>
      <c r="H17" s="33">
        <f t="shared" si="2"/>
        <v>-5.0000029031705573</v>
      </c>
      <c r="I17" s="80">
        <v>233150.26</v>
      </c>
      <c r="J17" s="88">
        <f t="shared" si="3"/>
        <v>-5.0000014261189021</v>
      </c>
      <c r="K17" s="80">
        <v>221492.74</v>
      </c>
      <c r="L17" s="88">
        <f t="shared" si="4"/>
        <v>-5.0000030023556556</v>
      </c>
    </row>
    <row r="18" spans="1:12" x14ac:dyDescent="0.25">
      <c r="A18" s="81"/>
      <c r="B18" s="81"/>
      <c r="C18" s="81"/>
      <c r="D18" s="81"/>
      <c r="E18" s="81"/>
      <c r="F18" s="82"/>
      <c r="G18" s="81"/>
      <c r="H18" s="81"/>
      <c r="I18" s="81"/>
      <c r="J18" s="81"/>
      <c r="K18" s="81"/>
      <c r="L18" s="81"/>
    </row>
    <row r="19" spans="1:12" x14ac:dyDescent="0.25">
      <c r="A19" s="83"/>
      <c r="B19" s="345" t="s">
        <v>218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6"/>
    </row>
    <row r="20" spans="1:12" x14ac:dyDescent="0.25">
      <c r="A20" s="87" t="s">
        <v>109</v>
      </c>
      <c r="B20" s="85">
        <f>B9</f>
        <v>2019</v>
      </c>
      <c r="C20" s="86">
        <f>C9</f>
        <v>2020</v>
      </c>
      <c r="D20" s="86" t="s">
        <v>127</v>
      </c>
      <c r="E20" s="86">
        <f>E9</f>
        <v>2021</v>
      </c>
      <c r="F20" s="86" t="s">
        <v>127</v>
      </c>
      <c r="G20" s="86">
        <f>G9</f>
        <v>2022</v>
      </c>
      <c r="H20" s="86" t="s">
        <v>127</v>
      </c>
      <c r="I20" s="86">
        <f>G20+1</f>
        <v>2023</v>
      </c>
      <c r="J20" s="86" t="s">
        <v>127</v>
      </c>
      <c r="K20" s="86">
        <f>G20+2</f>
        <v>2024</v>
      </c>
      <c r="L20" s="86" t="s">
        <v>127</v>
      </c>
    </row>
    <row r="21" spans="1:12" x14ac:dyDescent="0.25">
      <c r="A21" s="56" t="s">
        <v>115</v>
      </c>
      <c r="B21" s="119">
        <v>19501956.25</v>
      </c>
      <c r="C21" s="119">
        <v>20833103.210000001</v>
      </c>
      <c r="D21" s="120">
        <f>(C21-B21)/B21*100</f>
        <v>6.8257099079483421</v>
      </c>
      <c r="E21" s="119">
        <v>19128608.239999998</v>
      </c>
      <c r="F21" s="120">
        <f>(E21-C21)/C21*100</f>
        <v>-8.1816662300306557</v>
      </c>
      <c r="G21" s="119">
        <v>20196563.239999998</v>
      </c>
      <c r="H21" s="120">
        <f>(G21-E21)/E21*100</f>
        <v>5.583025103555574</v>
      </c>
      <c r="I21" s="119">
        <v>21089290.579999998</v>
      </c>
      <c r="J21" s="120">
        <f>(I21-G21)/G21*100</f>
        <v>4.4201943142084792</v>
      </c>
      <c r="K21" s="119">
        <v>22143755.109999999</v>
      </c>
      <c r="L21" s="120">
        <f>(K21-I21)/I21*100</f>
        <v>5.0000000047417492</v>
      </c>
    </row>
    <row r="22" spans="1:12" x14ac:dyDescent="0.25">
      <c r="A22" s="56" t="s">
        <v>204</v>
      </c>
      <c r="B22" s="119">
        <v>19464554.32</v>
      </c>
      <c r="C22" s="119">
        <v>20824636.870000001</v>
      </c>
      <c r="D22" s="120">
        <f t="shared" ref="D22:D28" si="6">(C22-B22)/B22*100</f>
        <v>6.9874836466330175</v>
      </c>
      <c r="E22" s="119">
        <v>19039979.039999999</v>
      </c>
      <c r="F22" s="120">
        <f t="shared" ref="F22:F28" si="7">(E22-C22)/C22*100</f>
        <v>-8.5699349339962918</v>
      </c>
      <c r="G22" s="119">
        <v>20100033.239999998</v>
      </c>
      <c r="H22" s="120">
        <f t="shared" ref="H22:H28" si="8">(G22-E22)/E22*100</f>
        <v>5.5675176835698839</v>
      </c>
      <c r="I22" s="119">
        <v>20991576.879999999</v>
      </c>
      <c r="J22" s="120">
        <f t="shared" ref="J22:J28" si="9">(I22-G22)/G22*100</f>
        <v>4.4355331623322263</v>
      </c>
      <c r="K22" s="119">
        <v>22041155.719999999</v>
      </c>
      <c r="L22" s="120">
        <f t="shared" ref="L22:L28" si="10">(K22-I22)/I22*100</f>
        <v>4.9999999809447377</v>
      </c>
    </row>
    <row r="23" spans="1:12" x14ac:dyDescent="0.25">
      <c r="A23" s="56" t="s">
        <v>116</v>
      </c>
      <c r="B23" s="119">
        <v>19180031.739999998</v>
      </c>
      <c r="C23" s="119">
        <v>18783393.260000002</v>
      </c>
      <c r="D23" s="120">
        <f t="shared" si="6"/>
        <v>-2.0679761398559435</v>
      </c>
      <c r="E23" s="119">
        <v>18935548.239999998</v>
      </c>
      <c r="F23" s="120">
        <f t="shared" si="7"/>
        <v>0.81005054781031982</v>
      </c>
      <c r="G23" s="119">
        <v>19882325.649999999</v>
      </c>
      <c r="H23" s="120">
        <f t="shared" si="8"/>
        <v>4.9999999894378568</v>
      </c>
      <c r="I23" s="119">
        <v>20876441.93</v>
      </c>
      <c r="J23" s="120">
        <f t="shared" si="9"/>
        <v>4.9999999874260244</v>
      </c>
      <c r="K23" s="119">
        <v>20923000</v>
      </c>
      <c r="L23" s="120">
        <f t="shared" si="10"/>
        <v>0.22301726585455695</v>
      </c>
    </row>
    <row r="24" spans="1:12" x14ac:dyDescent="0.25">
      <c r="A24" s="56" t="s">
        <v>205</v>
      </c>
      <c r="B24" s="119">
        <v>18796431.100000001</v>
      </c>
      <c r="C24" s="119">
        <v>18322976.260000002</v>
      </c>
      <c r="D24" s="120">
        <f t="shared" si="6"/>
        <v>-2.518854975612896</v>
      </c>
      <c r="E24" s="119">
        <v>18378908.239999998</v>
      </c>
      <c r="F24" s="120">
        <f t="shared" si="7"/>
        <v>0.30525597591969328</v>
      </c>
      <c r="G24" s="119">
        <v>19297853.649999999</v>
      </c>
      <c r="H24" s="120">
        <f t="shared" si="8"/>
        <v>4.9999999891179616</v>
      </c>
      <c r="I24" s="119">
        <v>20262746.329999998</v>
      </c>
      <c r="J24" s="120">
        <f t="shared" si="9"/>
        <v>4.9999999870451903</v>
      </c>
      <c r="K24" s="119">
        <v>21920264.02</v>
      </c>
      <c r="L24" s="120">
        <f t="shared" si="10"/>
        <v>8.1801235775525871</v>
      </c>
    </row>
    <row r="25" spans="1:12" x14ac:dyDescent="0.25">
      <c r="A25" s="56" t="s">
        <v>117</v>
      </c>
      <c r="B25" s="119">
        <v>1141380.26</v>
      </c>
      <c r="C25" s="119">
        <v>2501660.6</v>
      </c>
      <c r="D25" s="120">
        <f t="shared" si="6"/>
        <v>119.1785409009965</v>
      </c>
      <c r="E25" s="119">
        <v>661070.79</v>
      </c>
      <c r="F25" s="120">
        <f t="shared" si="7"/>
        <v>-73.574721127238433</v>
      </c>
      <c r="G25" s="119">
        <v>313568.83</v>
      </c>
      <c r="H25" s="120">
        <f t="shared" si="8"/>
        <v>-52.566527708779873</v>
      </c>
      <c r="I25" s="119">
        <v>728830.55</v>
      </c>
      <c r="J25" s="120">
        <f t="shared" si="9"/>
        <v>132.43080315093817</v>
      </c>
      <c r="K25" s="119">
        <v>120891.7</v>
      </c>
      <c r="L25" s="120">
        <f t="shared" si="10"/>
        <v>-83.412920877150398</v>
      </c>
    </row>
    <row r="26" spans="1:12" x14ac:dyDescent="0.25">
      <c r="A26" s="56" t="s">
        <v>118</v>
      </c>
      <c r="B26" s="119">
        <v>1361696.04</v>
      </c>
      <c r="C26" s="119">
        <v>983970.23</v>
      </c>
      <c r="D26" s="120">
        <f t="shared" si="6"/>
        <v>-27.739363184165537</v>
      </c>
      <c r="E26" s="119">
        <v>1033168.74</v>
      </c>
      <c r="F26" s="120">
        <f t="shared" si="7"/>
        <v>4.9999998475563645</v>
      </c>
      <c r="G26" s="119">
        <v>1084827.17</v>
      </c>
      <c r="H26" s="120">
        <f t="shared" si="8"/>
        <v>4.9999993224727195</v>
      </c>
      <c r="I26" s="119">
        <v>1139068.53</v>
      </c>
      <c r="J26" s="120">
        <f t="shared" si="9"/>
        <v>5.0000001382708836</v>
      </c>
      <c r="K26" s="119">
        <v>1196021.95</v>
      </c>
      <c r="L26" s="120">
        <f t="shared" si="10"/>
        <v>4.9999994293582954</v>
      </c>
    </row>
    <row r="27" spans="1:12" x14ac:dyDescent="0.25">
      <c r="A27" s="56" t="s">
        <v>206</v>
      </c>
      <c r="B27" s="119">
        <v>63660.52</v>
      </c>
      <c r="C27" s="119">
        <v>1407327.59</v>
      </c>
      <c r="D27" s="120">
        <f t="shared" si="6"/>
        <v>2110.6756118234662</v>
      </c>
      <c r="E27" s="119">
        <v>1015327.59</v>
      </c>
      <c r="F27" s="120">
        <f t="shared" si="7"/>
        <v>-27.854211257238276</v>
      </c>
      <c r="G27" s="119">
        <v>623327.59</v>
      </c>
      <c r="H27" s="120">
        <f t="shared" si="8"/>
        <v>-38.608228896843038</v>
      </c>
      <c r="I27" s="119">
        <v>490000</v>
      </c>
      <c r="J27" s="120"/>
      <c r="K27" s="119">
        <v>343000</v>
      </c>
      <c r="L27" s="120"/>
    </row>
    <row r="28" spans="1:12" x14ac:dyDescent="0.25">
      <c r="A28" s="56" t="s">
        <v>216</v>
      </c>
      <c r="B28" s="119">
        <v>445193.17</v>
      </c>
      <c r="C28" s="119">
        <v>266497.08</v>
      </c>
      <c r="D28" s="120">
        <f t="shared" si="6"/>
        <v>-40.139000784760462</v>
      </c>
      <c r="E28" s="119">
        <v>253171.48</v>
      </c>
      <c r="F28" s="120">
        <f t="shared" si="7"/>
        <v>-5.0002799280202268</v>
      </c>
      <c r="G28" s="119">
        <v>240512.9</v>
      </c>
      <c r="H28" s="120">
        <f t="shared" si="8"/>
        <v>-5.0000023699351974</v>
      </c>
      <c r="I28" s="119">
        <v>228487.25</v>
      </c>
      <c r="J28" s="120">
        <f t="shared" si="9"/>
        <v>-5.0000020788905681</v>
      </c>
      <c r="K28" s="119">
        <v>217062.88</v>
      </c>
      <c r="L28" s="120">
        <f t="shared" si="10"/>
        <v>-5.0000032824588665</v>
      </c>
    </row>
    <row r="30" spans="1:12" x14ac:dyDescent="0.25">
      <c r="A30" s="18" t="s">
        <v>120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</row>
  </sheetData>
  <mergeCells count="8">
    <mergeCell ref="A1:L1"/>
    <mergeCell ref="A2:L2"/>
    <mergeCell ref="B19:L19"/>
    <mergeCell ref="B8:L8"/>
    <mergeCell ref="B30:L30"/>
    <mergeCell ref="A5:L5"/>
    <mergeCell ref="A4:L4"/>
    <mergeCell ref="A3:L3"/>
  </mergeCells>
  <phoneticPr fontId="0" type="noConversion"/>
  <pageMargins left="0.78740157499999996" right="0.78740157499999996" top="0.41" bottom="0.53" header="0.49212598499999999" footer="0.49212598499999999"/>
  <pageSetup paperSize="9" scale="76" orientation="landscape" horizontalDpi="300" verticalDpi="300" r:id="rId1"/>
  <headerFooter alignWithMargins="0"/>
  <ignoredErrors>
    <ignoredError sqref="C14 H10:H12 H16:H17" unlockedFormula="1"/>
    <ignoredError sqref="D10:D13 D15 F10:F13 D16:D17 F16:F17 F15" evalError="1" unlockedFormula="1"/>
    <ignoredError sqref="H14 J12:K12 I14:K14 J17 J10 J11 J13" formula="1" unlockedFormula="1"/>
    <ignoredError sqref="D14:F14" evalError="1" formula="1" unlockedFormula="1"/>
    <ignoredError sqref="H26 D21:D28 G14 H28 H27 H21 H22 H23 H24 H25 J21 J22 J23 J24 J25 J26 J2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Normal="100" workbookViewId="0">
      <selection activeCell="F13" sqref="F13"/>
    </sheetView>
  </sheetViews>
  <sheetFormatPr defaultColWidth="9.140625" defaultRowHeight="15.75" x14ac:dyDescent="0.25"/>
  <cols>
    <col min="1" max="1" width="24.5703125" style="17" bestFit="1" customWidth="1"/>
    <col min="2" max="2" width="17.5703125" style="17" bestFit="1" customWidth="1"/>
    <col min="3" max="3" width="10.28515625" style="17" bestFit="1" customWidth="1"/>
    <col min="4" max="4" width="17.5703125" style="17" bestFit="1" customWidth="1"/>
    <col min="5" max="5" width="9.7109375" style="17" bestFit="1" customWidth="1"/>
    <col min="6" max="6" width="17.5703125" style="17" bestFit="1" customWidth="1"/>
    <col min="7" max="7" width="8.42578125" style="17" customWidth="1"/>
    <col min="8" max="16384" width="9.140625" style="17"/>
  </cols>
  <sheetData>
    <row r="1" spans="1:7" x14ac:dyDescent="0.25">
      <c r="A1" s="247" t="str">
        <f>Dados!B6</f>
        <v>ITIRAPUA</v>
      </c>
      <c r="B1" s="247"/>
      <c r="C1" s="247"/>
      <c r="D1" s="247"/>
      <c r="E1" s="247"/>
      <c r="F1" s="247"/>
      <c r="G1" s="247"/>
    </row>
    <row r="2" spans="1:7" x14ac:dyDescent="0.25">
      <c r="A2" s="247" t="s">
        <v>105</v>
      </c>
      <c r="B2" s="247"/>
      <c r="C2" s="247"/>
      <c r="D2" s="247"/>
      <c r="E2" s="247"/>
      <c r="F2" s="247"/>
      <c r="G2" s="247"/>
    </row>
    <row r="3" spans="1:7" x14ac:dyDescent="0.25">
      <c r="A3" s="247" t="s">
        <v>106</v>
      </c>
      <c r="B3" s="247"/>
      <c r="C3" s="247"/>
      <c r="D3" s="247"/>
      <c r="E3" s="247"/>
      <c r="F3" s="247"/>
      <c r="G3" s="247"/>
    </row>
    <row r="4" spans="1:7" x14ac:dyDescent="0.25">
      <c r="A4" s="247" t="s">
        <v>129</v>
      </c>
      <c r="B4" s="247"/>
      <c r="C4" s="247"/>
      <c r="D4" s="247"/>
      <c r="E4" s="247"/>
      <c r="F4" s="247"/>
      <c r="G4" s="247"/>
    </row>
    <row r="5" spans="1:7" x14ac:dyDescent="0.25">
      <c r="A5" s="247">
        <f>Dados!B10</f>
        <v>2022</v>
      </c>
      <c r="B5" s="247"/>
      <c r="C5" s="247"/>
      <c r="D5" s="247"/>
      <c r="E5" s="247"/>
      <c r="F5" s="247"/>
      <c r="G5" s="247"/>
    </row>
    <row r="8" spans="1:7" x14ac:dyDescent="0.25">
      <c r="A8" s="16" t="s">
        <v>121</v>
      </c>
    </row>
    <row r="9" spans="1:7" x14ac:dyDescent="0.25">
      <c r="A9" s="26" t="s">
        <v>122</v>
      </c>
      <c r="B9" s="55">
        <f>Dados!B10-2</f>
        <v>2020</v>
      </c>
      <c r="C9" s="55" t="s">
        <v>127</v>
      </c>
      <c r="D9" s="55">
        <f>Dados!B10-3</f>
        <v>2019</v>
      </c>
      <c r="E9" s="55" t="s">
        <v>127</v>
      </c>
      <c r="F9" s="55">
        <f>Dados!B10-4</f>
        <v>2018</v>
      </c>
      <c r="G9" s="55" t="s">
        <v>127</v>
      </c>
    </row>
    <row r="10" spans="1:7" x14ac:dyDescent="0.25">
      <c r="A10" s="56" t="s">
        <v>123</v>
      </c>
      <c r="B10" s="31">
        <v>7229718.3300000001</v>
      </c>
      <c r="C10" s="89">
        <v>0.05</v>
      </c>
      <c r="D10" s="31">
        <v>7229718.3300000001</v>
      </c>
      <c r="E10" s="89"/>
      <c r="F10" s="31">
        <v>7663421.8700000001</v>
      </c>
      <c r="G10" s="89">
        <f>F10/F13</f>
        <v>0.62655461293933157</v>
      </c>
    </row>
    <row r="11" spans="1:7" x14ac:dyDescent="0.25">
      <c r="A11" s="56" t="s">
        <v>124</v>
      </c>
      <c r="B11" s="31">
        <v>0</v>
      </c>
      <c r="C11" s="89">
        <f>B11/B13</f>
        <v>0</v>
      </c>
      <c r="D11" s="31"/>
      <c r="E11" s="89">
        <f>D11/D13</f>
        <v>0</v>
      </c>
      <c r="F11" s="31"/>
      <c r="G11" s="89">
        <f>F11/F13</f>
        <v>0</v>
      </c>
    </row>
    <row r="12" spans="1:7" x14ac:dyDescent="0.25">
      <c r="A12" s="56" t="s">
        <v>125</v>
      </c>
      <c r="B12" s="35">
        <v>5154270.1399999997</v>
      </c>
      <c r="C12" s="89">
        <f>B12/B13</f>
        <v>0.41620437167606633</v>
      </c>
      <c r="D12" s="31">
        <v>5199730.1900000004</v>
      </c>
      <c r="E12" s="89">
        <f>D12/D13</f>
        <v>0.41833957328301485</v>
      </c>
      <c r="F12" s="31">
        <v>4567629.84</v>
      </c>
      <c r="G12" s="89">
        <f>F12/F13</f>
        <v>0.37344538706066838</v>
      </c>
    </row>
    <row r="13" spans="1:7" x14ac:dyDescent="0.25">
      <c r="A13" s="26" t="s">
        <v>126</v>
      </c>
      <c r="B13" s="48">
        <f>SUM(B10:B12)</f>
        <v>12383988.469999999</v>
      </c>
      <c r="C13" s="90">
        <f>B13/B13</f>
        <v>1</v>
      </c>
      <c r="D13" s="48">
        <f>SUM(D10:D12)</f>
        <v>12429448.52</v>
      </c>
      <c r="E13" s="90">
        <f>D13/D13</f>
        <v>1</v>
      </c>
      <c r="F13" s="48">
        <f>SUM(F10:F12)</f>
        <v>12231051.710000001</v>
      </c>
      <c r="G13" s="90">
        <f>F13/F13</f>
        <v>1</v>
      </c>
    </row>
    <row r="15" spans="1:7" x14ac:dyDescent="0.25">
      <c r="A15" s="347" t="s">
        <v>128</v>
      </c>
      <c r="B15" s="347"/>
      <c r="C15" s="347"/>
      <c r="D15" s="347"/>
      <c r="E15" s="347"/>
      <c r="F15" s="347"/>
      <c r="G15" s="347"/>
    </row>
    <row r="16" spans="1:7" x14ac:dyDescent="0.25">
      <c r="A16" s="189"/>
      <c r="B16" s="189"/>
      <c r="C16" s="189"/>
      <c r="D16" s="189"/>
      <c r="E16" s="189"/>
      <c r="F16" s="189"/>
      <c r="G16" s="189"/>
    </row>
    <row r="17" spans="1:7" x14ac:dyDescent="0.25">
      <c r="A17" s="190" t="s">
        <v>122</v>
      </c>
      <c r="B17" s="191">
        <f>B9</f>
        <v>2020</v>
      </c>
      <c r="C17" s="191" t="s">
        <v>127</v>
      </c>
      <c r="D17" s="191">
        <f>D9</f>
        <v>2019</v>
      </c>
      <c r="E17" s="191" t="s">
        <v>127</v>
      </c>
      <c r="F17" s="191">
        <f>F9</f>
        <v>2018</v>
      </c>
      <c r="G17" s="191" t="s">
        <v>127</v>
      </c>
    </row>
    <row r="18" spans="1:7" x14ac:dyDescent="0.25">
      <c r="A18" s="190" t="s">
        <v>123</v>
      </c>
      <c r="B18" s="192">
        <v>0</v>
      </c>
      <c r="C18" s="193">
        <f>IF($B$21&lt;&gt;0,B18/$B$21,0)</f>
        <v>0</v>
      </c>
      <c r="D18" s="192">
        <v>0</v>
      </c>
      <c r="E18" s="193" t="e">
        <f>D18/D21</f>
        <v>#DIV/0!</v>
      </c>
      <c r="F18" s="192"/>
      <c r="G18" s="193" t="e">
        <f>F18/F21</f>
        <v>#DIV/0!</v>
      </c>
    </row>
    <row r="19" spans="1:7" x14ac:dyDescent="0.25">
      <c r="A19" s="190" t="s">
        <v>124</v>
      </c>
      <c r="B19" s="192">
        <v>0</v>
      </c>
      <c r="C19" s="193">
        <f>IF($B$21&lt;&gt;0,B19/$B$21,0)</f>
        <v>0</v>
      </c>
      <c r="D19" s="192">
        <v>0</v>
      </c>
      <c r="E19" s="193" t="e">
        <f>D19/D21</f>
        <v>#DIV/0!</v>
      </c>
      <c r="F19" s="192">
        <v>0</v>
      </c>
      <c r="G19" s="193" t="e">
        <f>F19/F21</f>
        <v>#DIV/0!</v>
      </c>
    </row>
    <row r="20" spans="1:7" x14ac:dyDescent="0.25">
      <c r="A20" s="190" t="s">
        <v>125</v>
      </c>
      <c r="B20" s="192"/>
      <c r="C20" s="193">
        <f>IF($B$21&lt;&gt;0,B20/$B$21,0)</f>
        <v>0</v>
      </c>
      <c r="D20" s="192"/>
      <c r="E20" s="193" t="e">
        <f>D20/D21</f>
        <v>#DIV/0!</v>
      </c>
      <c r="F20" s="192"/>
      <c r="G20" s="193" t="e">
        <f>F20/F21</f>
        <v>#DIV/0!</v>
      </c>
    </row>
    <row r="21" spans="1:7" x14ac:dyDescent="0.25">
      <c r="A21" s="190" t="s">
        <v>126</v>
      </c>
      <c r="B21" s="194">
        <f>SUM(B18:B20)</f>
        <v>0</v>
      </c>
      <c r="C21" s="193">
        <f>IF($B$21&lt;&gt;0,B21/$B$21,0)</f>
        <v>0</v>
      </c>
      <c r="D21" s="194">
        <f>SUM(D18:D20)</f>
        <v>0</v>
      </c>
      <c r="E21" s="193" t="e">
        <f>D21/D21</f>
        <v>#DIV/0!</v>
      </c>
      <c r="F21" s="194">
        <f>SUM(F18:F20)</f>
        <v>0</v>
      </c>
      <c r="G21" s="193" t="e">
        <f>F21/F21</f>
        <v>#DIV/0!</v>
      </c>
    </row>
    <row r="23" spans="1:7" x14ac:dyDescent="0.25">
      <c r="A23" s="16" t="s">
        <v>497</v>
      </c>
      <c r="D23" s="146"/>
    </row>
  </sheetData>
  <mergeCells count="6">
    <mergeCell ref="A1:G1"/>
    <mergeCell ref="A2:G2"/>
    <mergeCell ref="A15:G15"/>
    <mergeCell ref="A5:G5"/>
    <mergeCell ref="A4:G4"/>
    <mergeCell ref="A3:G3"/>
  </mergeCells>
  <phoneticPr fontId="0" type="noConversion"/>
  <pageMargins left="0.49" right="0.42" top="0.984251969" bottom="0.984251969" header="0.49212598499999999" footer="0.49212598499999999"/>
  <pageSetup paperSize="9" scale="9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zoomScaleNormal="100" workbookViewId="0">
      <selection activeCell="B11" sqref="B11"/>
    </sheetView>
  </sheetViews>
  <sheetFormatPr defaultColWidth="9.140625" defaultRowHeight="16.5" x14ac:dyDescent="0.3"/>
  <cols>
    <col min="1" max="1" width="57.85546875" style="57" customWidth="1"/>
    <col min="2" max="4" width="18.7109375" style="57" bestFit="1" customWidth="1"/>
    <col min="5" max="16384" width="9.140625" style="57"/>
  </cols>
  <sheetData>
    <row r="1" spans="1:4" x14ac:dyDescent="0.3">
      <c r="A1" s="348" t="str">
        <f>Dados!B6</f>
        <v>ITIRAPUA</v>
      </c>
      <c r="B1" s="348"/>
      <c r="C1" s="348"/>
      <c r="D1" s="348"/>
    </row>
    <row r="2" spans="1:4" x14ac:dyDescent="0.3">
      <c r="A2" s="350" t="s">
        <v>105</v>
      </c>
      <c r="B2" s="350"/>
      <c r="C2" s="350"/>
      <c r="D2" s="350"/>
    </row>
    <row r="3" spans="1:4" x14ac:dyDescent="0.3">
      <c r="A3" s="350" t="s">
        <v>106</v>
      </c>
      <c r="B3" s="350"/>
      <c r="C3" s="350"/>
      <c r="D3" s="350"/>
    </row>
    <row r="4" spans="1:4" x14ac:dyDescent="0.3">
      <c r="A4" s="350" t="s">
        <v>150</v>
      </c>
      <c r="B4" s="350"/>
      <c r="C4" s="350"/>
      <c r="D4" s="350"/>
    </row>
    <row r="5" spans="1:4" x14ac:dyDescent="0.3">
      <c r="A5" s="350">
        <f>Dados!B10</f>
        <v>2022</v>
      </c>
      <c r="B5" s="350"/>
      <c r="C5" s="350"/>
      <c r="D5" s="350"/>
    </row>
    <row r="7" spans="1:4" x14ac:dyDescent="0.3">
      <c r="A7" s="57" t="s">
        <v>121</v>
      </c>
    </row>
    <row r="8" spans="1:4" x14ac:dyDescent="0.3">
      <c r="A8" s="91" t="s">
        <v>130</v>
      </c>
      <c r="B8" s="92">
        <f>Dados!B10-2</f>
        <v>2020</v>
      </c>
      <c r="C8" s="93">
        <f>Dados!B10-3</f>
        <v>2019</v>
      </c>
      <c r="D8" s="94">
        <f>Dados!B10-4</f>
        <v>2018</v>
      </c>
    </row>
    <row r="9" spans="1:4" x14ac:dyDescent="0.3">
      <c r="A9" s="95" t="s">
        <v>131</v>
      </c>
      <c r="B9" s="92" t="s">
        <v>113</v>
      </c>
      <c r="C9" s="93" t="s">
        <v>144</v>
      </c>
      <c r="D9" s="96"/>
    </row>
    <row r="10" spans="1:4" x14ac:dyDescent="0.3">
      <c r="A10" s="59" t="s">
        <v>226</v>
      </c>
      <c r="B10" s="98"/>
      <c r="C10" s="98"/>
      <c r="D10" s="99"/>
    </row>
    <row r="11" spans="1:4" x14ac:dyDescent="0.3">
      <c r="A11" s="59" t="s">
        <v>133</v>
      </c>
      <c r="B11" s="148">
        <v>19850</v>
      </c>
      <c r="C11" s="60">
        <v>13750</v>
      </c>
      <c r="D11" s="60">
        <v>0</v>
      </c>
    </row>
    <row r="12" spans="1:4" x14ac:dyDescent="0.3">
      <c r="A12" s="59" t="s">
        <v>134</v>
      </c>
      <c r="B12" s="148"/>
      <c r="C12" s="60">
        <v>0</v>
      </c>
      <c r="D12" s="60"/>
    </row>
    <row r="13" spans="1:4" x14ac:dyDescent="0.3">
      <c r="A13" s="101" t="s">
        <v>126</v>
      </c>
      <c r="B13" s="97">
        <f>B11+B12</f>
        <v>19850</v>
      </c>
      <c r="C13" s="97">
        <f>C11+C12</f>
        <v>13750</v>
      </c>
      <c r="D13" s="97">
        <f>D11+D12</f>
        <v>0</v>
      </c>
    </row>
    <row r="15" spans="1:4" x14ac:dyDescent="0.3">
      <c r="A15" s="351" t="s">
        <v>228</v>
      </c>
      <c r="B15" s="100">
        <f>B8</f>
        <v>2020</v>
      </c>
      <c r="C15" s="100">
        <f>C8</f>
        <v>2019</v>
      </c>
      <c r="D15" s="100">
        <f>D8</f>
        <v>2018</v>
      </c>
    </row>
    <row r="16" spans="1:4" x14ac:dyDescent="0.3">
      <c r="A16" s="352"/>
      <c r="B16" s="100" t="s">
        <v>145</v>
      </c>
      <c r="C16" s="100" t="s">
        <v>146</v>
      </c>
      <c r="D16" s="100"/>
    </row>
    <row r="17" spans="1:4" x14ac:dyDescent="0.3">
      <c r="A17" s="59" t="s">
        <v>227</v>
      </c>
      <c r="B17" s="98"/>
      <c r="C17" s="98"/>
      <c r="D17" s="98"/>
    </row>
    <row r="18" spans="1:4" x14ac:dyDescent="0.3">
      <c r="A18" s="59" t="s">
        <v>135</v>
      </c>
      <c r="B18" s="98"/>
      <c r="C18" s="98"/>
      <c r="D18" s="98"/>
    </row>
    <row r="19" spans="1:4" x14ac:dyDescent="0.3">
      <c r="A19" s="59" t="s">
        <v>136</v>
      </c>
      <c r="B19" s="148">
        <v>0</v>
      </c>
      <c r="C19" s="60"/>
      <c r="D19" s="60">
        <v>0</v>
      </c>
    </row>
    <row r="20" spans="1:4" x14ac:dyDescent="0.3">
      <c r="A20" s="59" t="s">
        <v>137</v>
      </c>
      <c r="B20" s="148"/>
      <c r="C20" s="60">
        <v>0</v>
      </c>
      <c r="D20" s="60"/>
    </row>
    <row r="21" spans="1:4" x14ac:dyDescent="0.3">
      <c r="A21" s="59" t="s">
        <v>138</v>
      </c>
      <c r="B21" s="148"/>
      <c r="C21" s="60"/>
      <c r="D21" s="60"/>
    </row>
    <row r="22" spans="1:4" x14ac:dyDescent="0.3">
      <c r="A22" s="98" t="s">
        <v>139</v>
      </c>
      <c r="B22" s="98"/>
      <c r="C22" s="98"/>
      <c r="D22" s="98"/>
    </row>
    <row r="23" spans="1:4" s="149" customFormat="1" x14ac:dyDescent="0.3">
      <c r="A23" s="147" t="s">
        <v>140</v>
      </c>
      <c r="B23" s="148"/>
      <c r="C23" s="148"/>
      <c r="D23" s="148"/>
    </row>
    <row r="24" spans="1:4" s="149" customFormat="1" x14ac:dyDescent="0.3">
      <c r="A24" s="147" t="s">
        <v>141</v>
      </c>
      <c r="B24" s="148">
        <v>0</v>
      </c>
      <c r="C24" s="148"/>
      <c r="D24" s="148">
        <v>0</v>
      </c>
    </row>
    <row r="25" spans="1:4" x14ac:dyDescent="0.3">
      <c r="A25" s="101" t="s">
        <v>126</v>
      </c>
      <c r="B25" s="97">
        <f>B19+B20+B21+B23+B24</f>
        <v>0</v>
      </c>
      <c r="C25" s="97">
        <f>C19+C20+C21+C23+C24</f>
        <v>0</v>
      </c>
      <c r="D25" s="97">
        <f>D19+D20+D21+D23+D24</f>
        <v>0</v>
      </c>
    </row>
    <row r="26" spans="1:4" x14ac:dyDescent="0.3">
      <c r="B26" s="61"/>
      <c r="C26" s="61"/>
      <c r="D26" s="61"/>
    </row>
    <row r="27" spans="1:4" x14ac:dyDescent="0.3">
      <c r="B27" s="62" t="s">
        <v>147</v>
      </c>
      <c r="C27" s="58" t="s">
        <v>148</v>
      </c>
      <c r="D27" s="58" t="s">
        <v>149</v>
      </c>
    </row>
    <row r="28" spans="1:4" x14ac:dyDescent="0.3">
      <c r="A28" s="101" t="s">
        <v>142</v>
      </c>
      <c r="B28" s="102">
        <f>(B13-B25)+C28</f>
        <v>33600</v>
      </c>
      <c r="C28" s="102">
        <f>(C13-C25)+D28</f>
        <v>13750</v>
      </c>
      <c r="D28" s="102">
        <f>D13-D25</f>
        <v>0</v>
      </c>
    </row>
    <row r="31" spans="1:4" x14ac:dyDescent="0.3">
      <c r="A31" s="59" t="s">
        <v>120</v>
      </c>
      <c r="B31" s="349"/>
      <c r="C31" s="349"/>
      <c r="D31" s="349"/>
    </row>
    <row r="32" spans="1:4" x14ac:dyDescent="0.3">
      <c r="A32" s="59" t="s">
        <v>143</v>
      </c>
      <c r="B32" s="349"/>
      <c r="C32" s="349"/>
      <c r="D32" s="349"/>
    </row>
    <row r="33" spans="2:4" x14ac:dyDescent="0.3">
      <c r="B33" s="349"/>
      <c r="C33" s="349"/>
      <c r="D33" s="349"/>
    </row>
  </sheetData>
  <mergeCells count="9">
    <mergeCell ref="A1:D1"/>
    <mergeCell ref="B31:D31"/>
    <mergeCell ref="B32:D32"/>
    <mergeCell ref="B33:D33"/>
    <mergeCell ref="A2:D2"/>
    <mergeCell ref="A3:D3"/>
    <mergeCell ref="A4:D4"/>
    <mergeCell ref="A5:D5"/>
    <mergeCell ref="A15:A16"/>
  </mergeCells>
  <phoneticPr fontId="0" type="noConversion"/>
  <pageMargins left="0.56000000000000005" right="0.4" top="0.984251969" bottom="0.984251969" header="0.49212598499999999" footer="0.49212598499999999"/>
  <pageSetup paperSize="9" scale="8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topLeftCell="A7" zoomScaleNormal="100" workbookViewId="0">
      <selection activeCell="G16" sqref="G16"/>
    </sheetView>
  </sheetViews>
  <sheetFormatPr defaultColWidth="9.140625" defaultRowHeight="15.75" x14ac:dyDescent="0.25"/>
  <cols>
    <col min="1" max="1" width="58.7109375" style="103" bestFit="1" customWidth="1"/>
    <col min="2" max="4" width="18.7109375" style="103" bestFit="1" customWidth="1"/>
    <col min="5" max="16384" width="9.140625" style="103"/>
  </cols>
  <sheetData>
    <row r="1" spans="1:4" x14ac:dyDescent="0.25">
      <c r="A1" s="353" t="str">
        <f>Dados!B6</f>
        <v>ITIRAPUA</v>
      </c>
      <c r="B1" s="353"/>
      <c r="C1" s="353"/>
      <c r="D1" s="353"/>
    </row>
    <row r="2" spans="1:4" x14ac:dyDescent="0.25">
      <c r="A2" s="353" t="s">
        <v>105</v>
      </c>
      <c r="B2" s="353"/>
      <c r="C2" s="353"/>
      <c r="D2" s="353"/>
    </row>
    <row r="3" spans="1:4" x14ac:dyDescent="0.25">
      <c r="A3" s="353" t="s">
        <v>106</v>
      </c>
      <c r="B3" s="353"/>
      <c r="C3" s="353"/>
      <c r="D3" s="353"/>
    </row>
    <row r="4" spans="1:4" x14ac:dyDescent="0.25">
      <c r="A4" s="353" t="s">
        <v>178</v>
      </c>
      <c r="B4" s="353"/>
      <c r="C4" s="353"/>
      <c r="D4" s="353"/>
    </row>
    <row r="5" spans="1:4" x14ac:dyDescent="0.25">
      <c r="A5" s="356">
        <f>Dados!B10</f>
        <v>2022</v>
      </c>
      <c r="B5" s="356"/>
      <c r="C5" s="356"/>
      <c r="D5" s="356"/>
    </row>
    <row r="6" spans="1:4" x14ac:dyDescent="0.25">
      <c r="A6" s="104"/>
      <c r="B6" s="104"/>
      <c r="C6" s="104"/>
      <c r="D6" s="104"/>
    </row>
    <row r="7" spans="1:4" x14ac:dyDescent="0.25">
      <c r="A7" s="103" t="s">
        <v>151</v>
      </c>
    </row>
    <row r="8" spans="1:4" x14ac:dyDescent="0.25">
      <c r="A8" s="195" t="s">
        <v>152</v>
      </c>
      <c r="B8" s="196">
        <f>Dados!B10-4</f>
        <v>2018</v>
      </c>
      <c r="C8" s="196">
        <f>Dados!B10-3</f>
        <v>2019</v>
      </c>
      <c r="D8" s="196">
        <f>Dados!B10-2</f>
        <v>2020</v>
      </c>
    </row>
    <row r="9" spans="1:4" x14ac:dyDescent="0.25">
      <c r="A9" s="197" t="s">
        <v>153</v>
      </c>
      <c r="B9" s="197">
        <f>B10+B15+B16</f>
        <v>0</v>
      </c>
      <c r="C9" s="197">
        <f>C10+C15+C16</f>
        <v>0</v>
      </c>
      <c r="D9" s="197">
        <f>D10+D15+D16</f>
        <v>0</v>
      </c>
    </row>
    <row r="10" spans="1:4" x14ac:dyDescent="0.25">
      <c r="A10" s="197" t="s">
        <v>154</v>
      </c>
      <c r="B10" s="197">
        <f>SUM(B11:B14)</f>
        <v>0</v>
      </c>
      <c r="C10" s="197">
        <f>SUM(C11:C14)</f>
        <v>0</v>
      </c>
      <c r="D10" s="197">
        <f>SUM(D11:D14)</f>
        <v>0</v>
      </c>
    </row>
    <row r="11" spans="1:4" x14ac:dyDescent="0.25">
      <c r="A11" s="194" t="s">
        <v>155</v>
      </c>
      <c r="B11" s="192"/>
      <c r="C11" s="192"/>
      <c r="D11" s="192"/>
    </row>
    <row r="12" spans="1:4" x14ac:dyDescent="0.25">
      <c r="A12" s="194" t="s">
        <v>156</v>
      </c>
      <c r="B12" s="192">
        <v>0</v>
      </c>
      <c r="C12" s="192"/>
      <c r="D12" s="192"/>
    </row>
    <row r="13" spans="1:4" x14ac:dyDescent="0.25">
      <c r="A13" s="194" t="s">
        <v>157</v>
      </c>
      <c r="B13" s="192">
        <v>0</v>
      </c>
      <c r="C13" s="192"/>
      <c r="D13" s="192"/>
    </row>
    <row r="14" spans="1:4" x14ac:dyDescent="0.25">
      <c r="A14" s="194" t="s">
        <v>158</v>
      </c>
      <c r="B14" s="192">
        <v>0</v>
      </c>
      <c r="C14" s="192"/>
      <c r="D14" s="192"/>
    </row>
    <row r="15" spans="1:4" x14ac:dyDescent="0.25">
      <c r="A15" s="197" t="s">
        <v>159</v>
      </c>
      <c r="B15" s="192"/>
      <c r="C15" s="192">
        <v>0</v>
      </c>
      <c r="D15" s="192"/>
    </row>
    <row r="16" spans="1:4" x14ac:dyDescent="0.25">
      <c r="A16" s="197" t="s">
        <v>494</v>
      </c>
      <c r="B16" s="192"/>
      <c r="C16" s="192">
        <v>0</v>
      </c>
      <c r="D16" s="192"/>
    </row>
    <row r="17" spans="1:4" x14ac:dyDescent="0.25">
      <c r="A17" s="197" t="s">
        <v>132</v>
      </c>
      <c r="B17" s="197">
        <f>B18+B19</f>
        <v>0</v>
      </c>
      <c r="C17" s="197">
        <f>C18+C19</f>
        <v>0</v>
      </c>
      <c r="D17" s="197">
        <f>D18+D19</f>
        <v>0</v>
      </c>
    </row>
    <row r="18" spans="1:4" x14ac:dyDescent="0.25">
      <c r="A18" s="194" t="s">
        <v>160</v>
      </c>
      <c r="B18" s="192">
        <v>0</v>
      </c>
      <c r="C18" s="192">
        <v>0</v>
      </c>
      <c r="D18" s="192">
        <v>0</v>
      </c>
    </row>
    <row r="19" spans="1:4" x14ac:dyDescent="0.25">
      <c r="A19" s="194" t="s">
        <v>161</v>
      </c>
      <c r="B19" s="192">
        <v>0</v>
      </c>
      <c r="C19" s="192">
        <v>0</v>
      </c>
      <c r="D19" s="192">
        <v>0</v>
      </c>
    </row>
    <row r="20" spans="1:4" x14ac:dyDescent="0.25">
      <c r="A20" s="197" t="s">
        <v>162</v>
      </c>
      <c r="B20" s="197">
        <f>B21+B24</f>
        <v>0</v>
      </c>
      <c r="C20" s="197">
        <f>C21+C24</f>
        <v>0</v>
      </c>
      <c r="D20" s="197">
        <f>D21+D24</f>
        <v>0</v>
      </c>
    </row>
    <row r="21" spans="1:4" x14ac:dyDescent="0.25">
      <c r="A21" s="197" t="s">
        <v>163</v>
      </c>
      <c r="B21" s="197">
        <f>B22+B23</f>
        <v>0</v>
      </c>
      <c r="C21" s="197">
        <f>C22+C23</f>
        <v>0</v>
      </c>
      <c r="D21" s="197">
        <f>D22+D23</f>
        <v>0</v>
      </c>
    </row>
    <row r="22" spans="1:4" x14ac:dyDescent="0.25">
      <c r="A22" s="194" t="s">
        <v>155</v>
      </c>
      <c r="B22" s="192"/>
      <c r="C22" s="198"/>
      <c r="D22" s="192"/>
    </row>
    <row r="23" spans="1:4" x14ac:dyDescent="0.25">
      <c r="A23" s="194" t="s">
        <v>156</v>
      </c>
      <c r="B23" s="192">
        <v>0</v>
      </c>
      <c r="C23" s="192">
        <v>0</v>
      </c>
      <c r="D23" s="192">
        <v>0</v>
      </c>
    </row>
    <row r="24" spans="1:4" x14ac:dyDescent="0.25">
      <c r="A24" s="197" t="s">
        <v>164</v>
      </c>
      <c r="B24" s="197">
        <f>B25+B26</f>
        <v>0</v>
      </c>
      <c r="C24" s="197">
        <f>C25+C26</f>
        <v>0</v>
      </c>
      <c r="D24" s="197">
        <f>D25+D26</f>
        <v>0</v>
      </c>
    </row>
    <row r="25" spans="1:4" x14ac:dyDescent="0.25">
      <c r="A25" s="194" t="s">
        <v>155</v>
      </c>
      <c r="B25" s="192"/>
      <c r="C25" s="192"/>
      <c r="D25" s="192"/>
    </row>
    <row r="26" spans="1:4" x14ac:dyDescent="0.25">
      <c r="A26" s="194" t="s">
        <v>156</v>
      </c>
      <c r="B26" s="192">
        <v>0</v>
      </c>
      <c r="C26" s="192">
        <v>0</v>
      </c>
      <c r="D26" s="192">
        <v>0</v>
      </c>
    </row>
    <row r="27" spans="1:4" x14ac:dyDescent="0.25">
      <c r="A27" s="197" t="s">
        <v>165</v>
      </c>
      <c r="B27" s="199">
        <v>0</v>
      </c>
      <c r="C27" s="199"/>
      <c r="D27" s="199"/>
    </row>
    <row r="28" spans="1:4" x14ac:dyDescent="0.25">
      <c r="A28" s="197" t="s">
        <v>166</v>
      </c>
      <c r="B28" s="197">
        <f>B9+B17+B20+B27</f>
        <v>0</v>
      </c>
      <c r="C28" s="197">
        <f>C9+C17+C20+C27</f>
        <v>0</v>
      </c>
      <c r="D28" s="197">
        <f>D9+D17+D20+D27</f>
        <v>0</v>
      </c>
    </row>
    <row r="29" spans="1:4" x14ac:dyDescent="0.25">
      <c r="A29" s="200"/>
      <c r="B29" s="200"/>
      <c r="C29" s="200"/>
      <c r="D29" s="200"/>
    </row>
    <row r="30" spans="1:4" x14ac:dyDescent="0.25">
      <c r="A30" s="200"/>
      <c r="B30" s="200"/>
      <c r="C30" s="200"/>
      <c r="D30" s="200"/>
    </row>
    <row r="31" spans="1:4" x14ac:dyDescent="0.25">
      <c r="A31" s="201" t="s">
        <v>167</v>
      </c>
      <c r="B31" s="202">
        <f>B8</f>
        <v>2018</v>
      </c>
      <c r="C31" s="202">
        <f>C8</f>
        <v>2019</v>
      </c>
      <c r="D31" s="202">
        <f>D8</f>
        <v>2020</v>
      </c>
    </row>
    <row r="32" spans="1:4" x14ac:dyDescent="0.25">
      <c r="A32" s="197" t="s">
        <v>168</v>
      </c>
      <c r="B32" s="197">
        <f>B33+B34</f>
        <v>0</v>
      </c>
      <c r="C32" s="197">
        <f>C33+C34</f>
        <v>0</v>
      </c>
      <c r="D32" s="197">
        <f>D33+D34</f>
        <v>0</v>
      </c>
    </row>
    <row r="33" spans="1:4" x14ac:dyDescent="0.25">
      <c r="A33" s="194" t="s">
        <v>169</v>
      </c>
      <c r="B33" s="198"/>
      <c r="C33" s="198"/>
      <c r="D33" s="198"/>
    </row>
    <row r="34" spans="1:4" x14ac:dyDescent="0.25">
      <c r="A34" s="194" t="s">
        <v>170</v>
      </c>
      <c r="B34" s="192"/>
      <c r="C34" s="192"/>
      <c r="D34" s="198"/>
    </row>
    <row r="35" spans="1:4" x14ac:dyDescent="0.25">
      <c r="A35" s="197" t="s">
        <v>171</v>
      </c>
      <c r="B35" s="197">
        <f>SUM(B36:B40)</f>
        <v>0</v>
      </c>
      <c r="C35" s="197">
        <f>SUM(C36:C40)</f>
        <v>0</v>
      </c>
      <c r="D35" s="203">
        <f>SUM(D36:D40)</f>
        <v>0</v>
      </c>
    </row>
    <row r="36" spans="1:4" x14ac:dyDescent="0.25">
      <c r="A36" s="194" t="s">
        <v>155</v>
      </c>
      <c r="B36" s="198"/>
      <c r="C36" s="198"/>
      <c r="D36" s="198"/>
    </row>
    <row r="37" spans="1:4" x14ac:dyDescent="0.25">
      <c r="A37" s="194" t="s">
        <v>156</v>
      </c>
      <c r="B37" s="198"/>
      <c r="C37" s="192">
        <v>0</v>
      </c>
      <c r="D37" s="192">
        <v>0</v>
      </c>
    </row>
    <row r="38" spans="1:4" x14ac:dyDescent="0.25">
      <c r="A38" s="194" t="s">
        <v>172</v>
      </c>
      <c r="B38" s="192"/>
      <c r="C38" s="192"/>
      <c r="D38" s="192">
        <v>0</v>
      </c>
    </row>
    <row r="39" spans="1:4" x14ac:dyDescent="0.25">
      <c r="A39" s="194" t="s">
        <v>173</v>
      </c>
      <c r="B39" s="192">
        <v>0</v>
      </c>
      <c r="C39" s="192">
        <v>0</v>
      </c>
      <c r="D39" s="192">
        <v>0</v>
      </c>
    </row>
    <row r="40" spans="1:4" x14ac:dyDescent="0.25">
      <c r="A40" s="194" t="s">
        <v>174</v>
      </c>
      <c r="B40" s="192">
        <v>0</v>
      </c>
      <c r="C40" s="192">
        <v>0</v>
      </c>
      <c r="D40" s="192">
        <v>0</v>
      </c>
    </row>
    <row r="41" spans="1:4" x14ac:dyDescent="0.25">
      <c r="A41" s="197" t="s">
        <v>175</v>
      </c>
      <c r="B41" s="197">
        <f>B32+B35</f>
        <v>0</v>
      </c>
      <c r="C41" s="197">
        <f>C32+C35</f>
        <v>0</v>
      </c>
      <c r="D41" s="197">
        <f>D32+D35</f>
        <v>0</v>
      </c>
    </row>
    <row r="42" spans="1:4" x14ac:dyDescent="0.25">
      <c r="A42" s="200"/>
      <c r="B42" s="200"/>
      <c r="C42" s="200"/>
      <c r="D42" s="200"/>
    </row>
    <row r="43" spans="1:4" x14ac:dyDescent="0.25">
      <c r="A43" s="197" t="s">
        <v>176</v>
      </c>
      <c r="B43" s="197">
        <f>B28-B41</f>
        <v>0</v>
      </c>
      <c r="C43" s="197">
        <f>C28-C41</f>
        <v>0</v>
      </c>
      <c r="D43" s="197">
        <f>D28-D41</f>
        <v>0</v>
      </c>
    </row>
    <row r="44" spans="1:4" x14ac:dyDescent="0.25">
      <c r="A44" s="200"/>
      <c r="B44" s="200"/>
      <c r="C44" s="200"/>
      <c r="D44" s="200"/>
    </row>
    <row r="45" spans="1:4" x14ac:dyDescent="0.25">
      <c r="A45" s="197" t="s">
        <v>177</v>
      </c>
      <c r="B45" s="354" t="s">
        <v>67</v>
      </c>
      <c r="C45" s="354"/>
      <c r="D45" s="354"/>
    </row>
    <row r="46" spans="1:4" x14ac:dyDescent="0.25">
      <c r="A46" s="200"/>
      <c r="B46" s="200"/>
      <c r="C46" s="200"/>
      <c r="D46" s="200"/>
    </row>
    <row r="47" spans="1:4" x14ac:dyDescent="0.25">
      <c r="A47" s="197" t="s">
        <v>120</v>
      </c>
      <c r="B47" s="355"/>
      <c r="C47" s="355"/>
      <c r="D47" s="355"/>
    </row>
  </sheetData>
  <mergeCells count="7">
    <mergeCell ref="A1:D1"/>
    <mergeCell ref="B45:D45"/>
    <mergeCell ref="B47:D47"/>
    <mergeCell ref="A2:D2"/>
    <mergeCell ref="A3:D3"/>
    <mergeCell ref="A4:D4"/>
    <mergeCell ref="A5:D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4" orientation="portrait" horizontalDpi="300" verticalDpi="300" r:id="rId1"/>
  <headerFooter alignWithMargins="0"/>
  <ignoredErrors>
    <ignoredError sqref="B10:C10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topLeftCell="A4" zoomScaleNormal="100" workbookViewId="0">
      <selection activeCell="D11" sqref="D11"/>
    </sheetView>
  </sheetViews>
  <sheetFormatPr defaultColWidth="9.140625" defaultRowHeight="15.75" x14ac:dyDescent="0.25"/>
  <cols>
    <col min="1" max="1" width="42.28515625" style="17" customWidth="1"/>
    <col min="2" max="2" width="32.42578125" style="17" bestFit="1" customWidth="1"/>
    <col min="3" max="5" width="15" style="17" bestFit="1" customWidth="1"/>
    <col min="6" max="6" width="27.5703125" style="17" bestFit="1" customWidth="1"/>
    <col min="7" max="16384" width="9.140625" style="17"/>
  </cols>
  <sheetData>
    <row r="1" spans="1:9" x14ac:dyDescent="0.25">
      <c r="A1" s="247" t="str">
        <f>Dados!B6</f>
        <v>ITIRAPUA</v>
      </c>
      <c r="B1" s="247"/>
      <c r="C1" s="247"/>
      <c r="D1" s="247"/>
      <c r="E1" s="247"/>
      <c r="F1" s="247"/>
    </row>
    <row r="2" spans="1:9" x14ac:dyDescent="0.25">
      <c r="A2" s="247" t="s">
        <v>105</v>
      </c>
      <c r="B2" s="247"/>
      <c r="C2" s="247"/>
      <c r="D2" s="247"/>
      <c r="E2" s="247"/>
      <c r="F2" s="247"/>
    </row>
    <row r="3" spans="1:9" x14ac:dyDescent="0.25">
      <c r="A3" s="247" t="s">
        <v>106</v>
      </c>
      <c r="B3" s="247"/>
      <c r="C3" s="247"/>
      <c r="D3" s="247"/>
      <c r="E3" s="247"/>
      <c r="F3" s="247"/>
    </row>
    <row r="4" spans="1:9" x14ac:dyDescent="0.25">
      <c r="A4" s="247" t="s">
        <v>185</v>
      </c>
      <c r="B4" s="247"/>
      <c r="C4" s="247"/>
      <c r="D4" s="247"/>
      <c r="E4" s="247"/>
      <c r="F4" s="247"/>
    </row>
    <row r="5" spans="1:9" x14ac:dyDescent="0.25">
      <c r="A5" s="247">
        <f>Dados!B10</f>
        <v>2022</v>
      </c>
      <c r="B5" s="247"/>
      <c r="C5" s="247"/>
      <c r="D5" s="247"/>
      <c r="E5" s="247"/>
      <c r="F5" s="247"/>
    </row>
    <row r="7" spans="1:9" x14ac:dyDescent="0.25">
      <c r="A7" s="16" t="s">
        <v>179</v>
      </c>
    </row>
    <row r="8" spans="1:9" x14ac:dyDescent="0.25">
      <c r="A8" s="105" t="s">
        <v>184</v>
      </c>
      <c r="B8" s="345" t="s">
        <v>180</v>
      </c>
      <c r="C8" s="346"/>
      <c r="D8" s="346"/>
      <c r="E8" s="361"/>
      <c r="F8" s="359" t="s">
        <v>182</v>
      </c>
    </row>
    <row r="9" spans="1:9" x14ac:dyDescent="0.25">
      <c r="A9" s="84" t="s">
        <v>183</v>
      </c>
      <c r="B9" s="110" t="s">
        <v>181</v>
      </c>
      <c r="C9" s="86">
        <f>Dados!B10</f>
        <v>2022</v>
      </c>
      <c r="D9" s="86">
        <f>C9+1</f>
        <v>2023</v>
      </c>
      <c r="E9" s="107">
        <f>C9+2</f>
        <v>2024</v>
      </c>
      <c r="F9" s="360"/>
    </row>
    <row r="10" spans="1:9" x14ac:dyDescent="0.25">
      <c r="A10" s="72" t="s">
        <v>505</v>
      </c>
      <c r="B10" s="72" t="s">
        <v>506</v>
      </c>
      <c r="C10" s="32">
        <v>15000</v>
      </c>
      <c r="D10" s="32">
        <v>15800</v>
      </c>
      <c r="E10" s="187">
        <v>16600</v>
      </c>
      <c r="F10" s="31" t="s">
        <v>496</v>
      </c>
      <c r="G10" s="357"/>
      <c r="H10" s="358"/>
      <c r="I10" s="358"/>
    </row>
    <row r="11" spans="1:9" x14ac:dyDescent="0.25">
      <c r="A11" s="72"/>
      <c r="B11" s="72"/>
      <c r="C11" s="32"/>
      <c r="D11" s="32"/>
      <c r="E11" s="187"/>
      <c r="F11" s="31" t="s">
        <v>496</v>
      </c>
    </row>
    <row r="12" spans="1:9" x14ac:dyDescent="0.25">
      <c r="A12" s="72"/>
      <c r="B12" s="72"/>
      <c r="C12" s="32"/>
      <c r="D12" s="32"/>
      <c r="E12" s="187"/>
      <c r="F12" s="31" t="s">
        <v>496</v>
      </c>
    </row>
    <row r="13" spans="1:9" x14ac:dyDescent="0.25">
      <c r="A13" s="72"/>
      <c r="B13" s="72"/>
      <c r="C13" s="32"/>
      <c r="D13" s="32"/>
      <c r="E13" s="187"/>
      <c r="F13" s="31" t="s">
        <v>496</v>
      </c>
    </row>
    <row r="14" spans="1:9" x14ac:dyDescent="0.25">
      <c r="A14" s="72"/>
      <c r="B14" s="72"/>
      <c r="C14" s="32"/>
      <c r="D14" s="32"/>
      <c r="E14" s="187"/>
      <c r="F14" s="31"/>
    </row>
    <row r="15" spans="1:9" ht="31.5" x14ac:dyDescent="0.25">
      <c r="A15" s="206"/>
      <c r="B15" s="207"/>
      <c r="C15" s="208"/>
      <c r="D15" s="187"/>
      <c r="E15" s="187"/>
      <c r="F15" s="206" t="s">
        <v>499</v>
      </c>
    </row>
    <row r="16" spans="1:9" x14ac:dyDescent="0.25">
      <c r="A16" s="72"/>
      <c r="B16" s="72"/>
      <c r="C16" s="31"/>
      <c r="D16" s="31"/>
      <c r="E16" s="31"/>
      <c r="F16" s="31"/>
    </row>
    <row r="17" spans="1:6" x14ac:dyDescent="0.25">
      <c r="A17" s="72"/>
      <c r="B17" s="72"/>
      <c r="C17" s="31"/>
      <c r="D17" s="31"/>
      <c r="E17" s="31"/>
      <c r="F17" s="31"/>
    </row>
    <row r="18" spans="1:6" x14ac:dyDescent="0.25">
      <c r="A18" s="72"/>
      <c r="B18" s="72"/>
      <c r="C18" s="31"/>
      <c r="D18" s="31"/>
      <c r="E18" s="31"/>
      <c r="F18" s="31"/>
    </row>
    <row r="19" spans="1:6" x14ac:dyDescent="0.25">
      <c r="A19" s="72"/>
      <c r="B19" s="72"/>
      <c r="C19" s="31"/>
      <c r="D19" s="31"/>
      <c r="E19" s="31"/>
      <c r="F19" s="31"/>
    </row>
    <row r="20" spans="1:6" x14ac:dyDescent="0.25">
      <c r="A20" s="72"/>
      <c r="B20" s="72"/>
      <c r="C20" s="31">
        <v>0</v>
      </c>
      <c r="D20" s="31"/>
      <c r="E20" s="31"/>
      <c r="F20" s="31"/>
    </row>
    <row r="21" spans="1:6" x14ac:dyDescent="0.25">
      <c r="A21" s="72"/>
      <c r="B21" s="72"/>
      <c r="C21" s="31"/>
      <c r="D21" s="31"/>
      <c r="E21" s="31"/>
      <c r="F21" s="31"/>
    </row>
    <row r="22" spans="1:6" x14ac:dyDescent="0.25">
      <c r="A22" s="72"/>
      <c r="B22" s="72"/>
      <c r="C22" s="31"/>
      <c r="D22" s="31"/>
      <c r="E22" s="31"/>
      <c r="F22" s="31"/>
    </row>
    <row r="23" spans="1:6" x14ac:dyDescent="0.25">
      <c r="A23" s="26" t="s">
        <v>126</v>
      </c>
      <c r="B23" s="26"/>
      <c r="C23" s="68">
        <f>SUM(C10:C22)</f>
        <v>15000</v>
      </c>
      <c r="D23" s="68">
        <f>SUM(D10:D22)</f>
        <v>15800</v>
      </c>
      <c r="E23" s="68">
        <f>SUM(E10:E22)</f>
        <v>16600</v>
      </c>
      <c r="F23" s="68">
        <f>SUM(F10:F22)</f>
        <v>0</v>
      </c>
    </row>
    <row r="25" spans="1:6" x14ac:dyDescent="0.25">
      <c r="A25" s="56" t="s">
        <v>120</v>
      </c>
      <c r="B25" s="245"/>
      <c r="C25" s="245"/>
      <c r="D25" s="245"/>
      <c r="E25" s="245"/>
      <c r="F25" s="245"/>
    </row>
  </sheetData>
  <mergeCells count="9">
    <mergeCell ref="G10:I10"/>
    <mergeCell ref="A1:F1"/>
    <mergeCell ref="F8:F9"/>
    <mergeCell ref="B25:F25"/>
    <mergeCell ref="A2:F2"/>
    <mergeCell ref="B8:E8"/>
    <mergeCell ref="A5:F5"/>
    <mergeCell ref="A4:F4"/>
    <mergeCell ref="A3:F3"/>
  </mergeCells>
  <phoneticPr fontId="0" type="noConversion"/>
  <pageMargins left="0.34" right="0.37" top="0.984251969" bottom="0.984251969" header="0.49212598499999999" footer="0.49212598499999999"/>
  <pageSetup paperSize="9" scale="5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opLeftCell="A4" zoomScaleNormal="100" workbookViewId="0">
      <selection activeCell="B10" sqref="B10:E10"/>
    </sheetView>
  </sheetViews>
  <sheetFormatPr defaultColWidth="9.140625" defaultRowHeight="15.75" x14ac:dyDescent="0.25"/>
  <cols>
    <col min="1" max="1" width="49.7109375" style="17" bestFit="1" customWidth="1"/>
    <col min="2" max="16384" width="9.140625" style="17"/>
  </cols>
  <sheetData>
    <row r="1" spans="1:6" x14ac:dyDescent="0.25">
      <c r="A1" s="247" t="str">
        <f>Dados!B6</f>
        <v>ITIRAPUA</v>
      </c>
      <c r="B1" s="247"/>
      <c r="C1" s="247"/>
      <c r="D1" s="247"/>
      <c r="E1" s="247"/>
    </row>
    <row r="2" spans="1:6" x14ac:dyDescent="0.25">
      <c r="A2" s="247" t="s">
        <v>105</v>
      </c>
      <c r="B2" s="247"/>
      <c r="C2" s="247"/>
      <c r="D2" s="247"/>
      <c r="E2" s="247"/>
    </row>
    <row r="3" spans="1:6" x14ac:dyDescent="0.25">
      <c r="A3" s="247" t="s">
        <v>106</v>
      </c>
      <c r="B3" s="247"/>
      <c r="C3" s="247"/>
      <c r="D3" s="247"/>
      <c r="E3" s="247"/>
    </row>
    <row r="4" spans="1:6" x14ac:dyDescent="0.25">
      <c r="A4" s="247" t="s">
        <v>196</v>
      </c>
      <c r="B4" s="247"/>
      <c r="C4" s="247"/>
      <c r="D4" s="247"/>
      <c r="E4" s="247"/>
    </row>
    <row r="5" spans="1:6" x14ac:dyDescent="0.25">
      <c r="A5" s="247">
        <f>Dados!B10</f>
        <v>2022</v>
      </c>
      <c r="B5" s="247"/>
      <c r="C5" s="247"/>
      <c r="D5" s="247"/>
      <c r="E5" s="247"/>
    </row>
    <row r="7" spans="1:6" x14ac:dyDescent="0.25">
      <c r="A7" s="16" t="s">
        <v>179</v>
      </c>
    </row>
    <row r="8" spans="1:6" x14ac:dyDescent="0.25">
      <c r="A8" s="76" t="s">
        <v>186</v>
      </c>
      <c r="B8" s="361" t="s">
        <v>195</v>
      </c>
      <c r="C8" s="365"/>
      <c r="D8" s="365"/>
      <c r="E8" s="106">
        <f>Dados!B10</f>
        <v>2022</v>
      </c>
    </row>
    <row r="9" spans="1:6" x14ac:dyDescent="0.25">
      <c r="A9" s="56" t="s">
        <v>187</v>
      </c>
      <c r="B9" s="366">
        <v>25000</v>
      </c>
      <c r="C9" s="366"/>
      <c r="D9" s="366"/>
      <c r="E9" s="366"/>
      <c r="F9" s="116"/>
    </row>
    <row r="10" spans="1:6" x14ac:dyDescent="0.25">
      <c r="A10" s="56" t="s">
        <v>188</v>
      </c>
      <c r="B10" s="364">
        <v>0</v>
      </c>
      <c r="C10" s="364"/>
      <c r="D10" s="364"/>
      <c r="E10" s="364"/>
    </row>
    <row r="11" spans="1:6" x14ac:dyDescent="0.25">
      <c r="A11" s="56" t="s">
        <v>295</v>
      </c>
      <c r="B11" s="364">
        <v>0</v>
      </c>
      <c r="C11" s="364"/>
      <c r="D11" s="364"/>
      <c r="E11" s="364"/>
    </row>
    <row r="12" spans="1:6" x14ac:dyDescent="0.25">
      <c r="A12" s="26" t="s">
        <v>189</v>
      </c>
      <c r="B12" s="362">
        <f>B9-(B10+B11)</f>
        <v>25000</v>
      </c>
      <c r="C12" s="362"/>
      <c r="D12" s="362"/>
      <c r="E12" s="362"/>
    </row>
    <row r="14" spans="1:6" x14ac:dyDescent="0.25">
      <c r="A14" s="56" t="s">
        <v>190</v>
      </c>
      <c r="B14" s="364">
        <v>0</v>
      </c>
      <c r="C14" s="364"/>
      <c r="D14" s="364"/>
      <c r="E14" s="364"/>
    </row>
    <row r="15" spans="1:6" x14ac:dyDescent="0.25">
      <c r="B15" s="108"/>
      <c r="C15" s="108"/>
      <c r="D15" s="108"/>
      <c r="E15" s="108"/>
    </row>
    <row r="16" spans="1:6" x14ac:dyDescent="0.25">
      <c r="A16" s="26" t="s">
        <v>191</v>
      </c>
      <c r="B16" s="362">
        <f>B12-B14</f>
        <v>25000</v>
      </c>
      <c r="C16" s="362"/>
      <c r="D16" s="362"/>
      <c r="E16" s="362"/>
    </row>
    <row r="17" spans="1:5" x14ac:dyDescent="0.25">
      <c r="B17" s="108"/>
      <c r="C17" s="108"/>
      <c r="D17" s="108"/>
      <c r="E17" s="108"/>
    </row>
    <row r="18" spans="1:5" x14ac:dyDescent="0.25">
      <c r="A18" s="56" t="s">
        <v>192</v>
      </c>
      <c r="B18" s="364">
        <v>0</v>
      </c>
      <c r="C18" s="364"/>
      <c r="D18" s="364"/>
      <c r="E18" s="364"/>
    </row>
    <row r="19" spans="1:5" x14ac:dyDescent="0.25">
      <c r="B19" s="108"/>
      <c r="C19" s="108"/>
      <c r="D19" s="108"/>
      <c r="E19" s="108"/>
    </row>
    <row r="20" spans="1:5" x14ac:dyDescent="0.25">
      <c r="A20" s="56" t="s">
        <v>193</v>
      </c>
      <c r="B20" s="364">
        <v>0</v>
      </c>
      <c r="C20" s="364"/>
      <c r="D20" s="364"/>
      <c r="E20" s="364"/>
    </row>
    <row r="21" spans="1:5" x14ac:dyDescent="0.25">
      <c r="B21" s="108"/>
      <c r="C21" s="108"/>
      <c r="D21" s="108"/>
      <c r="E21" s="108"/>
    </row>
    <row r="22" spans="1:5" x14ac:dyDescent="0.25">
      <c r="A22" s="26" t="s">
        <v>194</v>
      </c>
      <c r="B22" s="362">
        <f>B16-B18</f>
        <v>25000</v>
      </c>
      <c r="C22" s="362"/>
      <c r="D22" s="362"/>
      <c r="E22" s="362"/>
    </row>
    <row r="25" spans="1:5" x14ac:dyDescent="0.25">
      <c r="A25" s="16" t="s">
        <v>498</v>
      </c>
      <c r="B25" s="363"/>
      <c r="C25" s="363"/>
      <c r="D25" s="363"/>
      <c r="E25" s="363"/>
    </row>
  </sheetData>
  <mergeCells count="16">
    <mergeCell ref="A1:E1"/>
    <mergeCell ref="B22:E22"/>
    <mergeCell ref="B25:E25"/>
    <mergeCell ref="A2:E2"/>
    <mergeCell ref="A3:E3"/>
    <mergeCell ref="A4:E4"/>
    <mergeCell ref="B12:E12"/>
    <mergeCell ref="B14:E14"/>
    <mergeCell ref="B16:E16"/>
    <mergeCell ref="A5:E5"/>
    <mergeCell ref="B18:E18"/>
    <mergeCell ref="B8:D8"/>
    <mergeCell ref="B9:E9"/>
    <mergeCell ref="B10:E10"/>
    <mergeCell ref="B11:E11"/>
    <mergeCell ref="B20:E20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topLeftCell="A2" zoomScaleNormal="100" workbookViewId="0">
      <selection activeCell="E10" sqref="E10:F10"/>
    </sheetView>
  </sheetViews>
  <sheetFormatPr defaultColWidth="9.140625" defaultRowHeight="15.75" x14ac:dyDescent="0.25"/>
  <cols>
    <col min="1" max="6" width="9.140625" style="17"/>
    <col min="7" max="7" width="12.85546875" style="17" bestFit="1" customWidth="1"/>
    <col min="8" max="9" width="9.140625" style="17"/>
    <col min="10" max="10" width="11.42578125" style="17" customWidth="1"/>
    <col min="11" max="12" width="9.140625" style="17"/>
    <col min="13" max="13" width="11.28515625" style="17" bestFit="1" customWidth="1"/>
    <col min="14" max="16384" width="9.140625" style="17"/>
  </cols>
  <sheetData>
    <row r="1" spans="1:13" x14ac:dyDescent="0.25">
      <c r="A1" s="247" t="str">
        <f>Dados!B6</f>
        <v>ITIRAPUA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3" x14ac:dyDescent="0.25">
      <c r="A2" s="247" t="s">
        <v>105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3" x14ac:dyDescent="0.25">
      <c r="A3" s="247" t="s">
        <v>197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</row>
    <row r="4" spans="1:13" x14ac:dyDescent="0.25">
      <c r="A4" s="247" t="s">
        <v>198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</row>
    <row r="5" spans="1:13" x14ac:dyDescent="0.25">
      <c r="A5" s="247">
        <f>Dados!B10</f>
        <v>2022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7" spans="1:13" x14ac:dyDescent="0.25">
      <c r="A7" s="346" t="s">
        <v>199</v>
      </c>
      <c r="B7" s="346"/>
      <c r="C7" s="346"/>
      <c r="D7" s="346"/>
      <c r="E7" s="346"/>
      <c r="F7" s="346"/>
      <c r="G7" s="346" t="s">
        <v>202</v>
      </c>
      <c r="H7" s="346"/>
      <c r="I7" s="346"/>
      <c r="J7" s="346"/>
      <c r="K7" s="346"/>
      <c r="L7" s="346"/>
    </row>
    <row r="8" spans="1:13" x14ac:dyDescent="0.25">
      <c r="A8" s="346" t="s">
        <v>200</v>
      </c>
      <c r="B8" s="346"/>
      <c r="C8" s="346"/>
      <c r="D8" s="346"/>
      <c r="E8" s="346" t="s">
        <v>201</v>
      </c>
      <c r="F8" s="346"/>
      <c r="G8" s="346" t="s">
        <v>200</v>
      </c>
      <c r="H8" s="346"/>
      <c r="I8" s="346"/>
      <c r="J8" s="346"/>
      <c r="K8" s="346" t="s">
        <v>201</v>
      </c>
      <c r="L8" s="346"/>
    </row>
    <row r="9" spans="1:13" ht="31.5" customHeight="1" x14ac:dyDescent="0.25">
      <c r="A9" s="367" t="s">
        <v>283</v>
      </c>
      <c r="B9" s="368"/>
      <c r="C9" s="368"/>
      <c r="D9" s="369"/>
      <c r="E9" s="383">
        <v>50000</v>
      </c>
      <c r="F9" s="384"/>
      <c r="G9" s="385" t="s">
        <v>293</v>
      </c>
      <c r="H9" s="386"/>
      <c r="I9" s="386"/>
      <c r="J9" s="387"/>
      <c r="K9" s="388">
        <f>E9</f>
        <v>50000</v>
      </c>
      <c r="L9" s="388"/>
      <c r="M9" s="108"/>
    </row>
    <row r="10" spans="1:13" x14ac:dyDescent="0.25">
      <c r="A10" s="370" t="s">
        <v>284</v>
      </c>
      <c r="B10" s="371"/>
      <c r="C10" s="371"/>
      <c r="D10" s="372"/>
      <c r="E10" s="373">
        <v>0</v>
      </c>
      <c r="F10" s="374"/>
      <c r="G10" s="375"/>
      <c r="H10" s="376"/>
      <c r="I10" s="376"/>
      <c r="J10" s="377"/>
      <c r="K10" s="388">
        <f t="shared" ref="K10:K19" si="0">E10</f>
        <v>0</v>
      </c>
      <c r="L10" s="388"/>
    </row>
    <row r="11" spans="1:13" x14ac:dyDescent="0.25">
      <c r="A11" s="370" t="s">
        <v>285</v>
      </c>
      <c r="B11" s="371"/>
      <c r="C11" s="371"/>
      <c r="D11" s="372"/>
      <c r="E11" s="373">
        <v>0</v>
      </c>
      <c r="F11" s="374"/>
      <c r="G11" s="375"/>
      <c r="H11" s="376"/>
      <c r="I11" s="376"/>
      <c r="J11" s="377"/>
      <c r="K11" s="388">
        <f t="shared" si="0"/>
        <v>0</v>
      </c>
      <c r="L11" s="388"/>
    </row>
    <row r="12" spans="1:13" x14ac:dyDescent="0.25">
      <c r="A12" s="370" t="s">
        <v>286</v>
      </c>
      <c r="B12" s="371"/>
      <c r="C12" s="371"/>
      <c r="D12" s="372"/>
      <c r="E12" s="373">
        <v>0</v>
      </c>
      <c r="F12" s="374"/>
      <c r="G12" s="375"/>
      <c r="H12" s="376"/>
      <c r="I12" s="376"/>
      <c r="J12" s="377"/>
      <c r="K12" s="388">
        <f t="shared" si="0"/>
        <v>0</v>
      </c>
      <c r="L12" s="388"/>
    </row>
    <row r="13" spans="1:13" x14ac:dyDescent="0.25">
      <c r="A13" s="367" t="s">
        <v>287</v>
      </c>
      <c r="B13" s="368"/>
      <c r="C13" s="368"/>
      <c r="D13" s="369"/>
      <c r="E13" s="383">
        <v>0</v>
      </c>
      <c r="F13" s="384"/>
      <c r="G13" s="385"/>
      <c r="H13" s="386"/>
      <c r="I13" s="386"/>
      <c r="J13" s="387"/>
      <c r="K13" s="388">
        <f t="shared" si="0"/>
        <v>0</v>
      </c>
      <c r="L13" s="388"/>
    </row>
    <row r="14" spans="1:13" ht="38.25" customHeight="1" x14ac:dyDescent="0.25">
      <c r="A14" s="367" t="s">
        <v>288</v>
      </c>
      <c r="B14" s="368"/>
      <c r="C14" s="368"/>
      <c r="D14" s="369"/>
      <c r="E14" s="383">
        <v>0</v>
      </c>
      <c r="F14" s="384"/>
      <c r="G14" s="389" t="s">
        <v>293</v>
      </c>
      <c r="H14" s="390"/>
      <c r="I14" s="390"/>
      <c r="J14" s="391"/>
      <c r="K14" s="388">
        <f t="shared" si="0"/>
        <v>0</v>
      </c>
      <c r="L14" s="388"/>
    </row>
    <row r="15" spans="1:13" x14ac:dyDescent="0.25">
      <c r="A15" s="370"/>
      <c r="B15" s="371"/>
      <c r="C15" s="371"/>
      <c r="D15" s="372"/>
      <c r="E15" s="373">
        <v>0</v>
      </c>
      <c r="F15" s="374"/>
      <c r="G15" s="375"/>
      <c r="H15" s="376"/>
      <c r="I15" s="376"/>
      <c r="J15" s="377"/>
      <c r="K15" s="388">
        <f t="shared" si="0"/>
        <v>0</v>
      </c>
      <c r="L15" s="388"/>
    </row>
    <row r="16" spans="1:13" x14ac:dyDescent="0.25">
      <c r="A16" s="370" t="s">
        <v>289</v>
      </c>
      <c r="B16" s="371"/>
      <c r="C16" s="371"/>
      <c r="D16" s="372"/>
      <c r="E16" s="373">
        <v>0</v>
      </c>
      <c r="F16" s="374"/>
      <c r="G16" s="375"/>
      <c r="H16" s="376"/>
      <c r="I16" s="376"/>
      <c r="J16" s="377"/>
      <c r="K16" s="388">
        <f t="shared" si="0"/>
        <v>0</v>
      </c>
      <c r="L16" s="388"/>
    </row>
    <row r="17" spans="1:12" x14ac:dyDescent="0.25">
      <c r="A17" s="370" t="s">
        <v>290</v>
      </c>
      <c r="B17" s="371"/>
      <c r="C17" s="371"/>
      <c r="D17" s="372"/>
      <c r="E17" s="373">
        <v>0</v>
      </c>
      <c r="F17" s="374"/>
      <c r="G17" s="375"/>
      <c r="H17" s="376"/>
      <c r="I17" s="376"/>
      <c r="J17" s="377"/>
      <c r="K17" s="388">
        <f t="shared" si="0"/>
        <v>0</v>
      </c>
      <c r="L17" s="388"/>
    </row>
    <row r="18" spans="1:12" x14ac:dyDescent="0.25">
      <c r="A18" s="370" t="s">
        <v>291</v>
      </c>
      <c r="B18" s="371"/>
      <c r="C18" s="371"/>
      <c r="D18" s="372"/>
      <c r="E18" s="373">
        <v>0</v>
      </c>
      <c r="F18" s="374"/>
      <c r="G18" s="375"/>
      <c r="H18" s="376"/>
      <c r="I18" s="376"/>
      <c r="J18" s="377"/>
      <c r="K18" s="388">
        <f t="shared" si="0"/>
        <v>0</v>
      </c>
      <c r="L18" s="388"/>
    </row>
    <row r="19" spans="1:12" ht="30.75" customHeight="1" x14ac:dyDescent="0.25">
      <c r="A19" s="367" t="s">
        <v>292</v>
      </c>
      <c r="B19" s="368"/>
      <c r="C19" s="368"/>
      <c r="D19" s="369"/>
      <c r="E19" s="383">
        <v>0</v>
      </c>
      <c r="F19" s="384"/>
      <c r="G19" s="385" t="s">
        <v>293</v>
      </c>
      <c r="H19" s="386"/>
      <c r="I19" s="386"/>
      <c r="J19" s="387"/>
      <c r="K19" s="388">
        <f t="shared" si="0"/>
        <v>0</v>
      </c>
      <c r="L19" s="388"/>
    </row>
    <row r="20" spans="1:12" x14ac:dyDescent="0.25">
      <c r="A20" s="378" t="s">
        <v>126</v>
      </c>
      <c r="B20" s="379"/>
      <c r="C20" s="379"/>
      <c r="D20" s="380"/>
      <c r="E20" s="381">
        <f>SUM(E9:F19)</f>
        <v>50000</v>
      </c>
      <c r="F20" s="382"/>
      <c r="G20" s="378" t="s">
        <v>126</v>
      </c>
      <c r="H20" s="379"/>
      <c r="I20" s="379"/>
      <c r="J20" s="380"/>
      <c r="K20" s="381">
        <f>SUM(K9:L19)</f>
        <v>50000</v>
      </c>
      <c r="L20" s="382"/>
    </row>
    <row r="24" spans="1:12" x14ac:dyDescent="0.25">
      <c r="G24" s="108"/>
    </row>
  </sheetData>
  <mergeCells count="59">
    <mergeCell ref="A5:L5"/>
    <mergeCell ref="A1:L1"/>
    <mergeCell ref="A8:D8"/>
    <mergeCell ref="E8:F8"/>
    <mergeCell ref="G8:J8"/>
    <mergeCell ref="K8:L8"/>
    <mergeCell ref="A7:F7"/>
    <mergeCell ref="G7:L7"/>
    <mergeCell ref="A2:L2"/>
    <mergeCell ref="A3:L3"/>
    <mergeCell ref="A4:L4"/>
    <mergeCell ref="G14:J14"/>
    <mergeCell ref="E14:F14"/>
    <mergeCell ref="G9:J9"/>
    <mergeCell ref="G10:J10"/>
    <mergeCell ref="G11:J11"/>
    <mergeCell ref="G12:J12"/>
    <mergeCell ref="G13:J13"/>
    <mergeCell ref="E9:F9"/>
    <mergeCell ref="E10:F10"/>
    <mergeCell ref="E11:F11"/>
    <mergeCell ref="E12:F12"/>
    <mergeCell ref="E13:F13"/>
    <mergeCell ref="K9:L9"/>
    <mergeCell ref="K10:L10"/>
    <mergeCell ref="K11:L11"/>
    <mergeCell ref="K12:L12"/>
    <mergeCell ref="K13:L13"/>
    <mergeCell ref="K15:L15"/>
    <mergeCell ref="K16:L16"/>
    <mergeCell ref="K14:L14"/>
    <mergeCell ref="K20:L20"/>
    <mergeCell ref="K17:L17"/>
    <mergeCell ref="K18:L18"/>
    <mergeCell ref="K19:L19"/>
    <mergeCell ref="E15:F15"/>
    <mergeCell ref="E16:F16"/>
    <mergeCell ref="G15:J15"/>
    <mergeCell ref="G16:J16"/>
    <mergeCell ref="A20:D20"/>
    <mergeCell ref="E20:F20"/>
    <mergeCell ref="A17:D17"/>
    <mergeCell ref="E17:F17"/>
    <mergeCell ref="E18:F18"/>
    <mergeCell ref="E19:F19"/>
    <mergeCell ref="A19:D19"/>
    <mergeCell ref="G18:J18"/>
    <mergeCell ref="G19:J19"/>
    <mergeCell ref="G20:J20"/>
    <mergeCell ref="G17:J17"/>
    <mergeCell ref="A9:D9"/>
    <mergeCell ref="A14:D14"/>
    <mergeCell ref="A15:D15"/>
    <mergeCell ref="A16:D16"/>
    <mergeCell ref="A18:D18"/>
    <mergeCell ref="A10:D10"/>
    <mergeCell ref="A11:D11"/>
    <mergeCell ref="A12:D12"/>
    <mergeCell ref="A13:D13"/>
  </mergeCells>
  <phoneticPr fontId="0" type="noConversion"/>
  <pageMargins left="0.28999999999999998" right="0.26" top="0.984251969" bottom="0.984251969" header="0.49212598499999999" footer="0.49212598499999999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zoomScale="70" zoomScaleNormal="70" workbookViewId="0">
      <selection activeCell="A6" sqref="A6"/>
    </sheetView>
  </sheetViews>
  <sheetFormatPr defaultColWidth="9.140625" defaultRowHeight="14.25" x14ac:dyDescent="0.2"/>
  <cols>
    <col min="1" max="1" width="1.7109375" style="122" customWidth="1"/>
    <col min="2" max="2" width="16.5703125" style="122" bestFit="1" customWidth="1"/>
    <col min="3" max="8" width="20" style="122" bestFit="1" customWidth="1"/>
    <col min="9" max="9" width="21.42578125" style="122" customWidth="1"/>
    <col min="10" max="10" width="20.42578125" style="122" customWidth="1"/>
    <col min="11" max="11" width="22.42578125" style="122" customWidth="1"/>
    <col min="12" max="13" width="21.42578125" style="122" bestFit="1" customWidth="1"/>
    <col min="14" max="14" width="2.7109375" style="122" customWidth="1"/>
    <col min="15" max="16384" width="9.140625" style="122"/>
  </cols>
  <sheetData>
    <row r="1" spans="2:13" ht="15" thickBot="1" x14ac:dyDescent="0.25"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2:13" s="123" customFormat="1" ht="15.75" thickBot="1" x14ac:dyDescent="0.25">
      <c r="B2" s="210" t="s">
        <v>296</v>
      </c>
      <c r="C2" s="211"/>
      <c r="D2" s="211"/>
      <c r="E2" s="211"/>
      <c r="F2" s="211"/>
      <c r="G2" s="211"/>
      <c r="H2" s="211"/>
      <c r="I2" s="211"/>
      <c r="J2" s="211"/>
      <c r="K2" s="211"/>
      <c r="L2" s="212"/>
    </row>
    <row r="3" spans="2:13" s="124" customFormat="1" ht="15" x14ac:dyDescent="0.2">
      <c r="B3" s="215"/>
      <c r="C3" s="217">
        <v>2017</v>
      </c>
      <c r="D3" s="218"/>
      <c r="E3" s="219">
        <v>2018</v>
      </c>
      <c r="F3" s="219"/>
      <c r="G3" s="217">
        <v>2019</v>
      </c>
      <c r="H3" s="218"/>
      <c r="I3" s="219">
        <v>2020</v>
      </c>
      <c r="J3" s="219"/>
      <c r="K3" s="220" t="s">
        <v>501</v>
      </c>
      <c r="L3" s="222" t="s">
        <v>502</v>
      </c>
    </row>
    <row r="4" spans="2:13" s="124" customFormat="1" ht="15" x14ac:dyDescent="0.2">
      <c r="B4" s="216"/>
      <c r="C4" s="125" t="s">
        <v>297</v>
      </c>
      <c r="D4" s="126" t="s">
        <v>298</v>
      </c>
      <c r="E4" s="127" t="s">
        <v>297</v>
      </c>
      <c r="F4" s="128" t="s">
        <v>298</v>
      </c>
      <c r="G4" s="125" t="s">
        <v>297</v>
      </c>
      <c r="H4" s="126" t="s">
        <v>298</v>
      </c>
      <c r="I4" s="127" t="s">
        <v>297</v>
      </c>
      <c r="J4" s="128" t="s">
        <v>298</v>
      </c>
      <c r="K4" s="221"/>
      <c r="L4" s="223"/>
    </row>
    <row r="5" spans="2:13" s="123" customFormat="1" ht="15" x14ac:dyDescent="0.2">
      <c r="B5" s="129" t="s">
        <v>299</v>
      </c>
      <c r="C5" s="130">
        <v>16708550</v>
      </c>
      <c r="D5" s="131">
        <v>17716002.41</v>
      </c>
      <c r="E5" s="132">
        <v>17266538</v>
      </c>
      <c r="F5" s="133">
        <v>18768362.260000002</v>
      </c>
      <c r="G5" s="130">
        <v>18038370</v>
      </c>
      <c r="H5" s="131">
        <v>19899955.359999999</v>
      </c>
      <c r="I5" s="132">
        <v>19640471.460000001</v>
      </c>
      <c r="J5" s="133">
        <v>21258268.690000001</v>
      </c>
      <c r="K5" s="134">
        <v>18763988</v>
      </c>
      <c r="L5" s="188">
        <v>19878738</v>
      </c>
    </row>
    <row r="6" spans="2:13" s="123" customFormat="1" ht="15.75" thickBot="1" x14ac:dyDescent="0.25">
      <c r="B6" s="129" t="s">
        <v>500</v>
      </c>
      <c r="C6" s="130">
        <v>720000</v>
      </c>
      <c r="D6" s="131">
        <v>720000</v>
      </c>
      <c r="E6" s="132">
        <v>740000</v>
      </c>
      <c r="F6" s="133">
        <v>740000</v>
      </c>
      <c r="G6" s="130">
        <v>750000</v>
      </c>
      <c r="H6" s="131">
        <v>750000</v>
      </c>
      <c r="I6" s="132">
        <v>755000</v>
      </c>
      <c r="J6" s="133">
        <v>755000</v>
      </c>
      <c r="K6" s="134">
        <v>755000</v>
      </c>
      <c r="L6" s="188">
        <v>730000</v>
      </c>
    </row>
    <row r="7" spans="2:13" s="135" customFormat="1" ht="15.75" thickBot="1" x14ac:dyDescent="0.25">
      <c r="B7" s="140" t="s">
        <v>126</v>
      </c>
      <c r="C7" s="141">
        <f t="shared" ref="C7:J7" si="0">SUM(C5:C5)</f>
        <v>16708550</v>
      </c>
      <c r="D7" s="141">
        <f t="shared" si="0"/>
        <v>17716002.41</v>
      </c>
      <c r="E7" s="141">
        <f t="shared" si="0"/>
        <v>17266538</v>
      </c>
      <c r="F7" s="141">
        <f t="shared" si="0"/>
        <v>18768362.260000002</v>
      </c>
      <c r="G7" s="141">
        <f t="shared" si="0"/>
        <v>18038370</v>
      </c>
      <c r="H7" s="141">
        <f t="shared" si="0"/>
        <v>19899955.359999999</v>
      </c>
      <c r="I7" s="141">
        <f t="shared" si="0"/>
        <v>19640471.460000001</v>
      </c>
      <c r="J7" s="141">
        <f t="shared" si="0"/>
        <v>21258268.690000001</v>
      </c>
      <c r="K7" s="141">
        <f>SUM(K5:K6)</f>
        <v>19518988</v>
      </c>
      <c r="L7" s="141">
        <f>SUM(L5:L6)</f>
        <v>20608738</v>
      </c>
    </row>
    <row r="9" spans="2:13" ht="15" thickBot="1" x14ac:dyDescent="0.25">
      <c r="K9" s="142"/>
    </row>
    <row r="10" spans="2:13" x14ac:dyDescent="0.2">
      <c r="H10" s="121"/>
      <c r="I10" s="121"/>
      <c r="K10" s="213" t="s">
        <v>503</v>
      </c>
      <c r="L10" s="214"/>
    </row>
    <row r="11" spans="2:13" x14ac:dyDescent="0.2">
      <c r="H11" s="121"/>
      <c r="I11" s="121"/>
      <c r="K11" s="136" t="s">
        <v>299</v>
      </c>
      <c r="L11" s="137">
        <v>19878738</v>
      </c>
    </row>
    <row r="12" spans="2:13" ht="15" thickBot="1" x14ac:dyDescent="0.25">
      <c r="H12" s="121"/>
      <c r="I12" s="121"/>
      <c r="K12" s="138" t="s">
        <v>495</v>
      </c>
      <c r="L12" s="139">
        <v>730000</v>
      </c>
    </row>
    <row r="13" spans="2:13" x14ac:dyDescent="0.2">
      <c r="L13" s="204">
        <f>SUM(L11:L12)</f>
        <v>20608738</v>
      </c>
    </row>
    <row r="15" spans="2:13" x14ac:dyDescent="0.2">
      <c r="J15" s="142"/>
      <c r="M15" s="143"/>
    </row>
    <row r="16" spans="2:13" x14ac:dyDescent="0.2">
      <c r="J16" s="142"/>
    </row>
    <row r="23" spans="6:6" x14ac:dyDescent="0.2">
      <c r="F23" s="209"/>
    </row>
  </sheetData>
  <mergeCells count="9">
    <mergeCell ref="B2:L2"/>
    <mergeCell ref="K10:L10"/>
    <mergeCell ref="B3:B4"/>
    <mergeCell ref="C3:D3"/>
    <mergeCell ref="E3:F3"/>
    <mergeCell ref="G3:H3"/>
    <mergeCell ref="I3:J3"/>
    <mergeCell ref="K3:K4"/>
    <mergeCell ref="L3:L4"/>
  </mergeCells>
  <pageMargins left="0.51181102362204722" right="0.51181102362204722" top="0.78740157480314965" bottom="0.78740157480314965" header="0.31496062992125984" footer="0.31496062992125984"/>
  <pageSetup paperSize="8" scale="6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3"/>
  <sheetViews>
    <sheetView showGridLines="0" tabSelected="1" workbookViewId="0">
      <selection activeCell="B20" sqref="B20"/>
    </sheetView>
  </sheetViews>
  <sheetFormatPr defaultColWidth="9.140625" defaultRowHeight="15.75" x14ac:dyDescent="0.25"/>
  <cols>
    <col min="1" max="1" width="19.28515625" style="17" bestFit="1" customWidth="1"/>
    <col min="2" max="2" width="42.5703125" style="17" customWidth="1"/>
    <col min="3" max="3" width="8" style="17" hidden="1" customWidth="1"/>
    <col min="4" max="4" width="8.28515625" style="17" hidden="1" customWidth="1"/>
    <col min="5" max="5" width="9.5703125" style="17" customWidth="1"/>
    <col min="6" max="16384" width="9.140625" style="17"/>
  </cols>
  <sheetData>
    <row r="6" spans="1:5" x14ac:dyDescent="0.25">
      <c r="A6" s="27" t="s">
        <v>0</v>
      </c>
      <c r="B6" s="22" t="s">
        <v>504</v>
      </c>
      <c r="C6" s="23"/>
      <c r="D6" s="23"/>
      <c r="E6" s="23"/>
    </row>
    <row r="7" spans="1:5" x14ac:dyDescent="0.25">
      <c r="A7" s="23"/>
      <c r="B7" s="23"/>
      <c r="C7" s="23"/>
      <c r="D7" s="23"/>
      <c r="E7" s="23"/>
    </row>
    <row r="8" spans="1:5" x14ac:dyDescent="0.25">
      <c r="A8" s="21"/>
      <c r="B8" s="24"/>
      <c r="C8" s="23"/>
      <c r="D8" s="23"/>
      <c r="E8" s="23"/>
    </row>
    <row r="9" spans="1:5" x14ac:dyDescent="0.25">
      <c r="A9" s="23"/>
      <c r="B9" s="23"/>
      <c r="C9" s="23"/>
      <c r="D9" s="23"/>
      <c r="E9" s="23"/>
    </row>
    <row r="10" spans="1:5" x14ac:dyDescent="0.25">
      <c r="A10" s="27" t="s">
        <v>1</v>
      </c>
      <c r="B10" s="25">
        <v>2022</v>
      </c>
      <c r="C10" s="23"/>
      <c r="D10" s="23"/>
      <c r="E10" s="23"/>
    </row>
    <row r="11" spans="1:5" x14ac:dyDescent="0.25">
      <c r="A11" s="23"/>
      <c r="B11" s="23"/>
      <c r="C11" s="23"/>
      <c r="D11" s="28" t="e">
        <f>#REF!+1</f>
        <v>#REF!</v>
      </c>
      <c r="E11" s="23"/>
    </row>
    <row r="12" spans="1:5" x14ac:dyDescent="0.25">
      <c r="A12" s="23"/>
      <c r="B12" s="23"/>
      <c r="C12" s="23"/>
      <c r="D12" s="23"/>
      <c r="E12" s="23"/>
    </row>
    <row r="13" spans="1:5" x14ac:dyDescent="0.25">
      <c r="A13" s="16" t="s">
        <v>507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workbookViewId="0">
      <selection activeCell="B15" sqref="B15"/>
    </sheetView>
  </sheetViews>
  <sheetFormatPr defaultColWidth="9.140625" defaultRowHeight="15.75" x14ac:dyDescent="0.25"/>
  <cols>
    <col min="1" max="1" width="39.140625" style="17" bestFit="1" customWidth="1"/>
    <col min="2" max="10" width="16.5703125" style="17" bestFit="1" customWidth="1"/>
    <col min="11" max="16384" width="9.140625" style="17"/>
  </cols>
  <sheetData>
    <row r="1" spans="1:10" x14ac:dyDescent="0.25">
      <c r="A1" s="226" t="s">
        <v>2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26" t="s">
        <v>3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37" t="s">
        <v>4</v>
      </c>
      <c r="B5" s="38" t="str">
        <f>Dados!B6</f>
        <v>ITIRAPUA</v>
      </c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25">
      <c r="A8" s="227" t="s">
        <v>5</v>
      </c>
      <c r="B8" s="228"/>
      <c r="C8" s="228"/>
      <c r="D8" s="228"/>
      <c r="E8" s="228"/>
      <c r="F8" s="228"/>
      <c r="G8" s="228"/>
      <c r="H8" s="228"/>
      <c r="I8" s="228"/>
      <c r="J8" s="229"/>
    </row>
    <row r="9" spans="1:10" x14ac:dyDescent="0.25">
      <c r="A9" s="39"/>
      <c r="B9" s="224" t="s">
        <v>27</v>
      </c>
      <c r="C9" s="225"/>
      <c r="D9" s="225"/>
      <c r="E9" s="225"/>
      <c r="F9" s="225"/>
      <c r="G9" s="225"/>
      <c r="H9" s="225"/>
      <c r="I9" s="225"/>
      <c r="J9" s="225"/>
    </row>
    <row r="10" spans="1:10" x14ac:dyDescent="0.25">
      <c r="A10" s="40" t="s">
        <v>6</v>
      </c>
      <c r="B10" s="224">
        <v>2018</v>
      </c>
      <c r="C10" s="225"/>
      <c r="D10" s="225">
        <v>2019</v>
      </c>
      <c r="E10" s="225"/>
      <c r="F10" s="225">
        <v>2020</v>
      </c>
      <c r="G10" s="225"/>
      <c r="H10" s="225">
        <v>2021</v>
      </c>
      <c r="I10" s="225"/>
      <c r="J10" s="41"/>
    </row>
    <row r="11" spans="1:10" x14ac:dyDescent="0.25">
      <c r="A11" s="42"/>
      <c r="B11" s="43" t="s">
        <v>7</v>
      </c>
      <c r="C11" s="41" t="s">
        <v>8</v>
      </c>
      <c r="D11" s="41" t="s">
        <v>7</v>
      </c>
      <c r="E11" s="41" t="s">
        <v>8</v>
      </c>
      <c r="F11" s="41" t="s">
        <v>7</v>
      </c>
      <c r="G11" s="41" t="s">
        <v>8</v>
      </c>
      <c r="H11" s="41" t="s">
        <v>7</v>
      </c>
      <c r="I11" s="41" t="s">
        <v>8</v>
      </c>
      <c r="J11" s="41" t="s">
        <v>9</v>
      </c>
    </row>
    <row r="12" spans="1:10" x14ac:dyDescent="0.25">
      <c r="A12" s="30" t="s">
        <v>10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2">
        <f>SUM(B12:I12)</f>
        <v>0</v>
      </c>
    </row>
    <row r="13" spans="1:10" x14ac:dyDescent="0.25">
      <c r="A13" s="33" t="s">
        <v>11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2">
        <f t="shared" ref="J13:J28" si="0">SUM(B13:I13)</f>
        <v>0</v>
      </c>
    </row>
    <row r="14" spans="1:10" x14ac:dyDescent="0.25">
      <c r="A14" s="33" t="s">
        <v>12</v>
      </c>
      <c r="B14" s="31">
        <v>0</v>
      </c>
      <c r="C14" s="31"/>
      <c r="D14" s="31"/>
      <c r="E14" s="31"/>
      <c r="F14" s="31"/>
      <c r="G14" s="31"/>
      <c r="H14" s="31"/>
      <c r="I14" s="31"/>
      <c r="J14" s="32">
        <f t="shared" si="0"/>
        <v>0</v>
      </c>
    </row>
    <row r="15" spans="1:10" x14ac:dyDescent="0.25">
      <c r="A15" s="33" t="s">
        <v>13</v>
      </c>
      <c r="B15" s="31"/>
      <c r="C15" s="31"/>
      <c r="D15" s="31"/>
      <c r="E15" s="31"/>
      <c r="F15" s="31"/>
      <c r="G15" s="31"/>
      <c r="H15" s="31"/>
      <c r="I15" s="31"/>
      <c r="J15" s="32">
        <f t="shared" si="0"/>
        <v>0</v>
      </c>
    </row>
    <row r="16" spans="1:10" x14ac:dyDescent="0.25">
      <c r="A16" s="33" t="s">
        <v>14</v>
      </c>
      <c r="B16" s="31"/>
      <c r="C16" s="31"/>
      <c r="D16" s="31"/>
      <c r="E16" s="31"/>
      <c r="F16" s="31"/>
      <c r="G16" s="31"/>
      <c r="H16" s="31"/>
      <c r="I16" s="31"/>
      <c r="J16" s="32">
        <f t="shared" si="0"/>
        <v>0</v>
      </c>
    </row>
    <row r="17" spans="1:10" x14ac:dyDescent="0.25">
      <c r="A17" s="33" t="s">
        <v>15</v>
      </c>
      <c r="B17" s="31">
        <v>0</v>
      </c>
      <c r="C17" s="31"/>
      <c r="D17" s="31"/>
      <c r="E17" s="31"/>
      <c r="F17" s="31"/>
      <c r="G17" s="31"/>
      <c r="H17" s="31"/>
      <c r="I17" s="31"/>
      <c r="J17" s="32">
        <f t="shared" si="0"/>
        <v>0</v>
      </c>
    </row>
    <row r="18" spans="1:10" x14ac:dyDescent="0.25">
      <c r="A18" s="33" t="s">
        <v>16</v>
      </c>
      <c r="B18" s="31"/>
      <c r="C18" s="31"/>
      <c r="D18" s="31"/>
      <c r="E18" s="31"/>
      <c r="F18" s="31"/>
      <c r="G18" s="31"/>
      <c r="H18" s="31"/>
      <c r="I18" s="31"/>
      <c r="J18" s="32">
        <f t="shared" si="0"/>
        <v>0</v>
      </c>
    </row>
    <row r="19" spans="1:10" x14ac:dyDescent="0.25">
      <c r="A19" s="33" t="s">
        <v>17</v>
      </c>
      <c r="B19" s="31"/>
      <c r="C19" s="31"/>
      <c r="D19" s="31"/>
      <c r="E19" s="31"/>
      <c r="F19" s="31"/>
      <c r="G19" s="31"/>
      <c r="H19" s="31"/>
      <c r="I19" s="31"/>
      <c r="J19" s="32">
        <f t="shared" si="0"/>
        <v>0</v>
      </c>
    </row>
    <row r="20" spans="1:10" x14ac:dyDescent="0.25">
      <c r="A20" s="47" t="s">
        <v>18</v>
      </c>
      <c r="B20" s="48">
        <f>SUM(B12:B19)</f>
        <v>0</v>
      </c>
      <c r="C20" s="48">
        <f t="shared" ref="C20:I20" si="1">SUM(C12:C19)</f>
        <v>0</v>
      </c>
      <c r="D20" s="48">
        <f t="shared" si="1"/>
        <v>0</v>
      </c>
      <c r="E20" s="48">
        <f t="shared" si="1"/>
        <v>0</v>
      </c>
      <c r="F20" s="48">
        <f t="shared" si="1"/>
        <v>0</v>
      </c>
      <c r="G20" s="48">
        <f t="shared" si="1"/>
        <v>0</v>
      </c>
      <c r="H20" s="48">
        <f t="shared" si="1"/>
        <v>0</v>
      </c>
      <c r="I20" s="48">
        <f t="shared" si="1"/>
        <v>0</v>
      </c>
      <c r="J20" s="49">
        <f t="shared" si="0"/>
        <v>0</v>
      </c>
    </row>
    <row r="21" spans="1:10" x14ac:dyDescent="0.25">
      <c r="A21" s="33" t="s">
        <v>19</v>
      </c>
      <c r="B21" s="31"/>
      <c r="C21" s="31"/>
      <c r="D21" s="31"/>
      <c r="E21" s="31"/>
      <c r="F21" s="31"/>
      <c r="G21" s="31"/>
      <c r="H21" s="31"/>
      <c r="I21" s="31"/>
      <c r="J21" s="32">
        <f t="shared" si="0"/>
        <v>0</v>
      </c>
    </row>
    <row r="22" spans="1:10" x14ac:dyDescent="0.25">
      <c r="A22" s="33" t="s">
        <v>20</v>
      </c>
      <c r="B22" s="31">
        <v>0</v>
      </c>
      <c r="C22" s="31"/>
      <c r="D22" s="31"/>
      <c r="E22" s="31"/>
      <c r="F22" s="31"/>
      <c r="G22" s="31"/>
      <c r="H22" s="31"/>
      <c r="I22" s="31"/>
      <c r="J22" s="32">
        <f t="shared" si="0"/>
        <v>0</v>
      </c>
    </row>
    <row r="23" spans="1:10" x14ac:dyDescent="0.25">
      <c r="A23" s="33" t="s">
        <v>21</v>
      </c>
      <c r="B23" s="31"/>
      <c r="C23" s="31"/>
      <c r="D23" s="31"/>
      <c r="E23" s="31"/>
      <c r="F23" s="31"/>
      <c r="G23" s="31"/>
      <c r="H23" s="31"/>
      <c r="I23" s="31"/>
      <c r="J23" s="32">
        <f t="shared" si="0"/>
        <v>0</v>
      </c>
    </row>
    <row r="24" spans="1:10" x14ac:dyDescent="0.25">
      <c r="A24" s="33" t="s">
        <v>22</v>
      </c>
      <c r="B24" s="31"/>
      <c r="C24" s="31"/>
      <c r="D24" s="31"/>
      <c r="E24" s="31"/>
      <c r="F24" s="31"/>
      <c r="G24" s="31"/>
      <c r="H24" s="31"/>
      <c r="I24" s="31">
        <v>0</v>
      </c>
      <c r="J24" s="32">
        <f t="shared" si="0"/>
        <v>0</v>
      </c>
    </row>
    <row r="25" spans="1:10" x14ac:dyDescent="0.25">
      <c r="A25" s="33" t="s">
        <v>23</v>
      </c>
      <c r="B25" s="31"/>
      <c r="C25" s="31"/>
      <c r="D25" s="31"/>
      <c r="E25" s="31"/>
      <c r="F25" s="31"/>
      <c r="G25" s="31"/>
      <c r="H25" s="31"/>
      <c r="I25" s="31"/>
      <c r="J25" s="32">
        <f t="shared" si="0"/>
        <v>0</v>
      </c>
    </row>
    <row r="26" spans="1:10" x14ac:dyDescent="0.25">
      <c r="A26" s="47" t="s">
        <v>24</v>
      </c>
      <c r="B26" s="48">
        <f t="shared" ref="B26:I26" si="2">SUM(B21:B25)</f>
        <v>0</v>
      </c>
      <c r="C26" s="48">
        <f t="shared" si="2"/>
        <v>0</v>
      </c>
      <c r="D26" s="48">
        <f t="shared" si="2"/>
        <v>0</v>
      </c>
      <c r="E26" s="48">
        <f t="shared" si="2"/>
        <v>0</v>
      </c>
      <c r="F26" s="48">
        <f t="shared" si="2"/>
        <v>0</v>
      </c>
      <c r="G26" s="48">
        <f t="shared" si="2"/>
        <v>0</v>
      </c>
      <c r="H26" s="48">
        <f t="shared" si="2"/>
        <v>0</v>
      </c>
      <c r="I26" s="48">
        <f t="shared" si="2"/>
        <v>0</v>
      </c>
      <c r="J26" s="49">
        <f t="shared" si="0"/>
        <v>0</v>
      </c>
    </row>
    <row r="27" spans="1:10" x14ac:dyDescent="0.25">
      <c r="A27" s="34" t="s">
        <v>25</v>
      </c>
      <c r="B27" s="35">
        <v>0</v>
      </c>
      <c r="C27" s="35"/>
      <c r="D27" s="35"/>
      <c r="E27" s="35"/>
      <c r="F27" s="35"/>
      <c r="G27" s="35"/>
      <c r="H27" s="35"/>
      <c r="I27" s="35">
        <v>0</v>
      </c>
      <c r="J27" s="36">
        <f t="shared" si="0"/>
        <v>0</v>
      </c>
    </row>
    <row r="28" spans="1:10" x14ac:dyDescent="0.25">
      <c r="A28" s="44" t="s">
        <v>26</v>
      </c>
      <c r="B28" s="45">
        <f>(B20+B26)-B27</f>
        <v>0</v>
      </c>
      <c r="C28" s="45">
        <f t="shared" ref="C28:I28" si="3">(C20+C26)-C27</f>
        <v>0</v>
      </c>
      <c r="D28" s="45">
        <f t="shared" si="3"/>
        <v>0</v>
      </c>
      <c r="E28" s="45">
        <f t="shared" si="3"/>
        <v>0</v>
      </c>
      <c r="F28" s="45">
        <f t="shared" si="3"/>
        <v>0</v>
      </c>
      <c r="G28" s="45">
        <f t="shared" si="3"/>
        <v>0</v>
      </c>
      <c r="H28" s="45">
        <f t="shared" si="3"/>
        <v>0</v>
      </c>
      <c r="I28" s="45">
        <f t="shared" si="3"/>
        <v>0</v>
      </c>
      <c r="J28" s="46">
        <f t="shared" si="0"/>
        <v>0</v>
      </c>
    </row>
  </sheetData>
  <mergeCells count="8">
    <mergeCell ref="B10:C10"/>
    <mergeCell ref="D10:E10"/>
    <mergeCell ref="F10:G10"/>
    <mergeCell ref="H10:I10"/>
    <mergeCell ref="A1:J1"/>
    <mergeCell ref="A3:J3"/>
    <mergeCell ref="A8:J8"/>
    <mergeCell ref="B9:J9"/>
  </mergeCells>
  <phoneticPr fontId="0" type="noConversion"/>
  <pageMargins left="0.78740157499999996" right="0.78740157499999996" top="0.984251969" bottom="0.984251969" header="0.49212598499999999" footer="0.49212598499999999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10" workbookViewId="0">
      <selection activeCell="A15" activeCellId="3" sqref="A9:B9 A11:C11 A13:E13 A15:E15"/>
    </sheetView>
  </sheetViews>
  <sheetFormatPr defaultColWidth="9.140625" defaultRowHeight="15.75" x14ac:dyDescent="0.25"/>
  <cols>
    <col min="1" max="4" width="9.140625" style="17"/>
    <col min="5" max="5" width="16.7109375" style="17" customWidth="1"/>
    <col min="6" max="6" width="14.7109375" style="17" customWidth="1"/>
    <col min="7" max="7" width="15.42578125" style="17" customWidth="1"/>
    <col min="8" max="8" width="15.85546875" style="17" bestFit="1" customWidth="1"/>
    <col min="9" max="9" width="13.7109375" style="17" bestFit="1" customWidth="1"/>
    <col min="10" max="16384" width="9.140625" style="17"/>
  </cols>
  <sheetData>
    <row r="1" spans="1:9" x14ac:dyDescent="0.25">
      <c r="A1" s="247" t="s">
        <v>28</v>
      </c>
      <c r="B1" s="247"/>
      <c r="C1" s="247"/>
      <c r="D1" s="247"/>
      <c r="E1" s="247"/>
      <c r="F1" s="247"/>
      <c r="G1" s="247"/>
      <c r="H1" s="247"/>
      <c r="I1" s="247"/>
    </row>
    <row r="3" spans="1:9" x14ac:dyDescent="0.25">
      <c r="A3" s="247" t="s">
        <v>29</v>
      </c>
      <c r="B3" s="247"/>
      <c r="C3" s="247"/>
      <c r="D3" s="247"/>
      <c r="E3" s="247"/>
      <c r="F3" s="247"/>
      <c r="G3" s="247"/>
      <c r="H3" s="247"/>
      <c r="I3" s="247"/>
    </row>
    <row r="5" spans="1:9" x14ac:dyDescent="0.25">
      <c r="A5" s="15"/>
      <c r="B5" s="51" t="s">
        <v>42</v>
      </c>
      <c r="C5" s="15" t="s">
        <v>43</v>
      </c>
      <c r="D5" s="51" t="s">
        <v>42</v>
      </c>
      <c r="E5" s="15" t="s">
        <v>44</v>
      </c>
      <c r="F5" s="51" t="s">
        <v>42</v>
      </c>
      <c r="G5" s="15" t="s">
        <v>45</v>
      </c>
      <c r="H5" s="19" t="s">
        <v>30</v>
      </c>
      <c r="I5" s="15"/>
    </row>
    <row r="6" spans="1:9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x14ac:dyDescent="0.25">
      <c r="A7" s="247" t="s">
        <v>31</v>
      </c>
      <c r="B7" s="247"/>
      <c r="C7" s="247"/>
      <c r="D7" s="16" t="str">
        <f>Dados!B6</f>
        <v>ITIRAPUA</v>
      </c>
      <c r="E7" s="16"/>
      <c r="F7" s="16"/>
      <c r="G7" s="16"/>
      <c r="H7" s="16"/>
      <c r="I7" s="16"/>
    </row>
    <row r="8" spans="1:9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241" t="s">
        <v>32</v>
      </c>
      <c r="B9" s="241"/>
      <c r="C9" s="235"/>
      <c r="D9" s="236"/>
      <c r="E9" s="236"/>
      <c r="F9" s="236"/>
      <c r="G9" s="236"/>
      <c r="H9" s="236"/>
      <c r="I9" s="237"/>
    </row>
    <row r="10" spans="1:9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241" t="s">
        <v>59</v>
      </c>
      <c r="B11" s="241"/>
      <c r="C11" s="241"/>
      <c r="D11" s="238">
        <v>0</v>
      </c>
      <c r="E11" s="239"/>
      <c r="F11" s="239"/>
      <c r="G11" s="239"/>
      <c r="H11" s="239"/>
      <c r="I11" s="240"/>
    </row>
    <row r="12" spans="1:9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9" x14ac:dyDescent="0.25">
      <c r="A13" s="241" t="s">
        <v>33</v>
      </c>
      <c r="B13" s="241"/>
      <c r="C13" s="241"/>
      <c r="D13" s="241"/>
      <c r="E13" s="241"/>
      <c r="F13" s="235"/>
      <c r="G13" s="236"/>
      <c r="H13" s="236"/>
      <c r="I13" s="237"/>
    </row>
    <row r="14" spans="1:9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9" x14ac:dyDescent="0.25">
      <c r="A15" s="241" t="s">
        <v>34</v>
      </c>
      <c r="B15" s="241"/>
      <c r="C15" s="241"/>
      <c r="D15" s="241"/>
      <c r="E15" s="241"/>
      <c r="F15" s="230">
        <v>0</v>
      </c>
      <c r="G15" s="230"/>
      <c r="H15" s="230"/>
      <c r="I15" s="230"/>
    </row>
    <row r="16" spans="1:9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241" t="s">
        <v>35</v>
      </c>
      <c r="B17" s="241"/>
      <c r="C17" s="234"/>
      <c r="D17" s="234"/>
      <c r="E17" s="234"/>
      <c r="F17" s="234"/>
      <c r="G17" s="234"/>
      <c r="H17" s="234"/>
      <c r="I17" s="234"/>
    </row>
    <row r="18" spans="1:9" x14ac:dyDescent="0.25">
      <c r="A18" s="16"/>
      <c r="B18" s="16"/>
      <c r="C18" s="234"/>
      <c r="D18" s="234"/>
      <c r="E18" s="234"/>
      <c r="F18" s="234"/>
      <c r="G18" s="234"/>
      <c r="H18" s="234"/>
      <c r="I18" s="234"/>
    </row>
    <row r="19" spans="1:9" x14ac:dyDescent="0.25">
      <c r="A19" s="16"/>
      <c r="B19" s="16"/>
      <c r="C19" s="50"/>
      <c r="D19" s="50"/>
      <c r="E19" s="50"/>
      <c r="F19" s="50"/>
      <c r="G19" s="50"/>
      <c r="H19" s="50"/>
      <c r="I19" s="50"/>
    </row>
    <row r="20" spans="1:9" x14ac:dyDescent="0.25">
      <c r="A20" s="242" t="s">
        <v>36</v>
      </c>
      <c r="B20" s="243"/>
      <c r="C20" s="234"/>
      <c r="D20" s="234"/>
      <c r="E20" s="234"/>
      <c r="F20" s="234"/>
      <c r="G20" s="234"/>
      <c r="H20" s="234"/>
      <c r="I20" s="234"/>
    </row>
    <row r="21" spans="1:9" x14ac:dyDescent="0.25">
      <c r="A21" s="16"/>
      <c r="B21" s="16"/>
      <c r="C21" s="234"/>
      <c r="D21" s="234"/>
      <c r="E21" s="234"/>
      <c r="F21" s="234"/>
      <c r="G21" s="234"/>
      <c r="H21" s="234"/>
      <c r="I21" s="234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241" t="s">
        <v>37</v>
      </c>
      <c r="B23" s="241"/>
      <c r="C23" s="241"/>
      <c r="D23" s="241"/>
      <c r="E23" s="241"/>
      <c r="F23" s="241"/>
      <c r="G23" s="241"/>
      <c r="H23" s="241"/>
      <c r="I23" s="241"/>
    </row>
    <row r="24" spans="1:9" x14ac:dyDescent="0.25">
      <c r="A24" s="241" t="s">
        <v>38</v>
      </c>
      <c r="B24" s="241"/>
      <c r="C24" s="241"/>
      <c r="D24" s="241"/>
      <c r="E24" s="241"/>
      <c r="F24" s="241"/>
      <c r="G24" s="20" t="s">
        <v>49</v>
      </c>
      <c r="H24" s="20" t="s">
        <v>50</v>
      </c>
      <c r="I24" s="20" t="s">
        <v>50</v>
      </c>
    </row>
    <row r="25" spans="1:9" x14ac:dyDescent="0.25">
      <c r="A25" s="241"/>
      <c r="B25" s="241"/>
      <c r="C25" s="241"/>
      <c r="D25" s="241"/>
      <c r="E25" s="241"/>
      <c r="F25" s="241"/>
      <c r="G25" s="20" t="s">
        <v>46</v>
      </c>
      <c r="H25" s="20" t="s">
        <v>47</v>
      </c>
      <c r="I25" s="20" t="s">
        <v>48</v>
      </c>
    </row>
    <row r="26" spans="1:9" x14ac:dyDescent="0.25">
      <c r="A26" s="231"/>
      <c r="B26" s="232"/>
      <c r="C26" s="232"/>
      <c r="D26" s="232"/>
      <c r="E26" s="232"/>
      <c r="F26" s="233"/>
      <c r="G26" s="52"/>
      <c r="H26" s="52"/>
      <c r="I26" s="52"/>
    </row>
    <row r="27" spans="1:9" x14ac:dyDescent="0.25">
      <c r="A27" s="231"/>
      <c r="B27" s="232"/>
      <c r="C27" s="232"/>
      <c r="D27" s="232"/>
      <c r="E27" s="232"/>
      <c r="F27" s="233"/>
      <c r="G27" s="52"/>
      <c r="H27" s="52"/>
      <c r="I27" s="52"/>
    </row>
    <row r="28" spans="1:9" x14ac:dyDescent="0.25">
      <c r="A28" s="231"/>
      <c r="B28" s="232"/>
      <c r="C28" s="232"/>
      <c r="D28" s="232"/>
      <c r="E28" s="232"/>
      <c r="F28" s="233"/>
      <c r="G28" s="52"/>
      <c r="H28" s="52"/>
      <c r="I28" s="52"/>
    </row>
    <row r="29" spans="1:9" x14ac:dyDescent="0.25">
      <c r="A29" s="231"/>
      <c r="B29" s="232"/>
      <c r="C29" s="232"/>
      <c r="D29" s="232"/>
      <c r="E29" s="232"/>
      <c r="F29" s="233"/>
      <c r="G29" s="52"/>
      <c r="H29" s="52"/>
      <c r="I29" s="52"/>
    </row>
    <row r="30" spans="1:9" x14ac:dyDescent="0.25">
      <c r="A30" s="231"/>
      <c r="B30" s="232"/>
      <c r="C30" s="232"/>
      <c r="D30" s="232"/>
      <c r="E30" s="232"/>
      <c r="F30" s="233"/>
      <c r="G30" s="52"/>
      <c r="H30" s="52"/>
      <c r="I30" s="52"/>
    </row>
    <row r="31" spans="1:9" x14ac:dyDescent="0.25">
      <c r="A31" s="231"/>
      <c r="B31" s="232"/>
      <c r="C31" s="232"/>
      <c r="D31" s="232"/>
      <c r="E31" s="232"/>
      <c r="F31" s="233"/>
      <c r="G31" s="52"/>
      <c r="H31" s="52"/>
      <c r="I31" s="52"/>
    </row>
    <row r="32" spans="1:9" x14ac:dyDescent="0.25">
      <c r="A32" s="231"/>
      <c r="B32" s="232"/>
      <c r="C32" s="232"/>
      <c r="D32" s="232"/>
      <c r="E32" s="232"/>
      <c r="F32" s="233"/>
      <c r="G32" s="52"/>
      <c r="H32" s="52"/>
      <c r="I32" s="52"/>
    </row>
    <row r="33" spans="1:9" x14ac:dyDescent="0.25">
      <c r="A33" s="231"/>
      <c r="B33" s="232"/>
      <c r="C33" s="232"/>
      <c r="D33" s="232"/>
      <c r="E33" s="232"/>
      <c r="F33" s="233"/>
      <c r="G33" s="52"/>
      <c r="H33" s="52"/>
      <c r="I33" s="52"/>
    </row>
    <row r="34" spans="1:9" x14ac:dyDescent="0.25">
      <c r="A34" s="231"/>
      <c r="B34" s="232"/>
      <c r="C34" s="232"/>
      <c r="D34" s="232"/>
      <c r="E34" s="232"/>
      <c r="F34" s="233"/>
      <c r="G34" s="52"/>
      <c r="H34" s="52"/>
      <c r="I34" s="52"/>
    </row>
    <row r="35" spans="1:9" x14ac:dyDescent="0.25">
      <c r="A35" s="231"/>
      <c r="B35" s="232"/>
      <c r="C35" s="232"/>
      <c r="D35" s="232"/>
      <c r="E35" s="232"/>
      <c r="F35" s="233"/>
      <c r="G35" s="52"/>
      <c r="H35" s="52"/>
      <c r="I35" s="52"/>
    </row>
    <row r="37" spans="1:9" x14ac:dyDescent="0.25">
      <c r="A37" s="241" t="s">
        <v>39</v>
      </c>
      <c r="B37" s="241"/>
      <c r="C37" s="241"/>
      <c r="D37" s="241"/>
      <c r="E37" s="241"/>
      <c r="F37" s="241"/>
      <c r="G37" s="241"/>
      <c r="H37" s="241"/>
      <c r="I37" s="241"/>
    </row>
    <row r="38" spans="1:9" x14ac:dyDescent="0.25">
      <c r="A38" s="241" t="s">
        <v>38</v>
      </c>
      <c r="B38" s="241"/>
      <c r="C38" s="241"/>
      <c r="D38" s="241"/>
      <c r="E38" s="241"/>
      <c r="F38" s="20">
        <v>2006</v>
      </c>
      <c r="G38" s="20">
        <v>2007</v>
      </c>
      <c r="H38" s="20">
        <v>2008</v>
      </c>
      <c r="I38" s="20">
        <v>2009</v>
      </c>
    </row>
    <row r="39" spans="1:9" x14ac:dyDescent="0.25">
      <c r="A39" s="245"/>
      <c r="B39" s="245"/>
      <c r="C39" s="245"/>
      <c r="D39" s="245"/>
      <c r="E39" s="245"/>
      <c r="F39" s="52"/>
      <c r="G39" s="52"/>
      <c r="H39" s="52"/>
      <c r="I39" s="52"/>
    </row>
    <row r="40" spans="1:9" x14ac:dyDescent="0.25">
      <c r="A40" s="245"/>
      <c r="B40" s="245"/>
      <c r="C40" s="245"/>
      <c r="D40" s="245"/>
      <c r="E40" s="245"/>
      <c r="F40" s="52"/>
      <c r="G40" s="52"/>
      <c r="H40" s="52"/>
      <c r="I40" s="52"/>
    </row>
    <row r="41" spans="1:9" x14ac:dyDescent="0.25">
      <c r="A41" s="245"/>
      <c r="B41" s="245"/>
      <c r="C41" s="245"/>
      <c r="D41" s="245"/>
      <c r="E41" s="245"/>
      <c r="F41" s="52"/>
      <c r="G41" s="52"/>
      <c r="H41" s="52"/>
      <c r="I41" s="52"/>
    </row>
    <row r="42" spans="1:9" x14ac:dyDescent="0.25">
      <c r="A42" s="245"/>
      <c r="B42" s="245"/>
      <c r="C42" s="245"/>
      <c r="D42" s="245"/>
      <c r="E42" s="245"/>
      <c r="F42" s="52"/>
      <c r="G42" s="52"/>
      <c r="H42" s="52"/>
      <c r="I42" s="52"/>
    </row>
    <row r="43" spans="1:9" x14ac:dyDescent="0.25">
      <c r="A43" s="245"/>
      <c r="B43" s="245"/>
      <c r="C43" s="245"/>
      <c r="D43" s="245"/>
      <c r="E43" s="245"/>
      <c r="F43" s="52"/>
      <c r="G43" s="52"/>
      <c r="H43" s="52"/>
      <c r="I43" s="52"/>
    </row>
    <row r="44" spans="1:9" x14ac:dyDescent="0.25">
      <c r="A44" s="245"/>
      <c r="B44" s="245"/>
      <c r="C44" s="245"/>
      <c r="D44" s="245"/>
      <c r="E44" s="245"/>
      <c r="F44" s="52"/>
      <c r="G44" s="52"/>
      <c r="H44" s="52"/>
      <c r="I44" s="52"/>
    </row>
    <row r="45" spans="1:9" x14ac:dyDescent="0.25">
      <c r="A45" s="245"/>
      <c r="B45" s="245"/>
      <c r="C45" s="245"/>
      <c r="D45" s="245"/>
      <c r="E45" s="245"/>
      <c r="F45" s="52"/>
      <c r="G45" s="52"/>
      <c r="H45" s="52"/>
      <c r="I45" s="52"/>
    </row>
    <row r="46" spans="1:9" x14ac:dyDescent="0.25">
      <c r="A46" s="245"/>
      <c r="B46" s="245"/>
      <c r="C46" s="245"/>
      <c r="D46" s="245"/>
      <c r="E46" s="245"/>
      <c r="F46" s="52"/>
      <c r="G46" s="52"/>
      <c r="H46" s="52"/>
      <c r="I46" s="52"/>
    </row>
    <row r="47" spans="1:9" x14ac:dyDescent="0.25">
      <c r="A47" s="245"/>
      <c r="B47" s="245"/>
      <c r="C47" s="245"/>
      <c r="D47" s="245"/>
      <c r="E47" s="245"/>
      <c r="F47" s="52"/>
      <c r="G47" s="52"/>
      <c r="H47" s="52"/>
      <c r="I47" s="52"/>
    </row>
    <row r="48" spans="1:9" x14ac:dyDescent="0.25">
      <c r="A48" s="245"/>
      <c r="B48" s="245"/>
      <c r="C48" s="245"/>
      <c r="D48" s="245"/>
      <c r="E48" s="245"/>
      <c r="F48" s="52"/>
      <c r="G48" s="52"/>
      <c r="H48" s="52"/>
      <c r="I48" s="52"/>
    </row>
    <row r="49" spans="1:9" x14ac:dyDescent="0.25">
      <c r="A49" s="245"/>
      <c r="B49" s="245"/>
      <c r="C49" s="245"/>
      <c r="D49" s="245"/>
      <c r="E49" s="245"/>
      <c r="F49" s="52"/>
      <c r="G49" s="52"/>
      <c r="H49" s="52"/>
      <c r="I49" s="52"/>
    </row>
    <row r="50" spans="1:9" x14ac:dyDescent="0.25">
      <c r="A50" s="246"/>
      <c r="B50" s="246"/>
      <c r="C50" s="246"/>
      <c r="D50" s="246"/>
      <c r="E50" s="246"/>
    </row>
    <row r="51" spans="1:9" x14ac:dyDescent="0.25">
      <c r="A51" s="244" t="s">
        <v>40</v>
      </c>
      <c r="B51" s="244"/>
      <c r="C51" s="244"/>
      <c r="D51" s="244"/>
      <c r="E51" s="244"/>
      <c r="F51" s="234"/>
      <c r="G51" s="234"/>
      <c r="H51" s="234"/>
      <c r="I51" s="234"/>
    </row>
    <row r="52" spans="1:9" x14ac:dyDescent="0.25">
      <c r="A52" s="53"/>
      <c r="B52" s="53"/>
      <c r="C52" s="53"/>
      <c r="D52" s="53"/>
      <c r="E52" s="53"/>
      <c r="F52" s="234"/>
      <c r="G52" s="234"/>
      <c r="H52" s="234"/>
      <c r="I52" s="234"/>
    </row>
    <row r="53" spans="1:9" x14ac:dyDescent="0.2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25">
      <c r="A54" s="244" t="s">
        <v>41</v>
      </c>
      <c r="B54" s="244"/>
      <c r="C54" s="244"/>
      <c r="D54" s="244"/>
      <c r="E54" s="234"/>
      <c r="F54" s="234"/>
      <c r="G54" s="234"/>
      <c r="H54" s="234"/>
      <c r="I54" s="234"/>
    </row>
    <row r="55" spans="1:9" x14ac:dyDescent="0.25">
      <c r="A55" s="16"/>
      <c r="B55" s="16"/>
      <c r="C55" s="16"/>
      <c r="D55" s="16"/>
      <c r="E55" s="234"/>
      <c r="F55" s="234"/>
      <c r="G55" s="234"/>
      <c r="H55" s="234"/>
      <c r="I55" s="234"/>
    </row>
    <row r="56" spans="1:9" x14ac:dyDescent="0.25">
      <c r="A56" s="16"/>
      <c r="B56" s="16"/>
      <c r="C56" s="16"/>
      <c r="D56" s="16"/>
      <c r="E56" s="234"/>
      <c r="F56" s="234"/>
      <c r="G56" s="234"/>
      <c r="H56" s="234"/>
      <c r="I56" s="234"/>
    </row>
  </sheetData>
  <mergeCells count="50">
    <mergeCell ref="A32:F32"/>
    <mergeCell ref="A33:F33"/>
    <mergeCell ref="A34:F34"/>
    <mergeCell ref="A35:F35"/>
    <mergeCell ref="C17:I17"/>
    <mergeCell ref="C18:I18"/>
    <mergeCell ref="C20:I20"/>
    <mergeCell ref="A28:F28"/>
    <mergeCell ref="A29:F29"/>
    <mergeCell ref="A30:F30"/>
    <mergeCell ref="A48:E48"/>
    <mergeCell ref="A49:E49"/>
    <mergeCell ref="A50:E50"/>
    <mergeCell ref="A1:I1"/>
    <mergeCell ref="A3:I3"/>
    <mergeCell ref="A7:C7"/>
    <mergeCell ref="A9:B9"/>
    <mergeCell ref="A27:F27"/>
    <mergeCell ref="A15:E15"/>
    <mergeCell ref="A39:E39"/>
    <mergeCell ref="A40:E40"/>
    <mergeCell ref="A41:E41"/>
    <mergeCell ref="A42:E42"/>
    <mergeCell ref="A23:I23"/>
    <mergeCell ref="A37:I37"/>
    <mergeCell ref="A38:E38"/>
    <mergeCell ref="A43:E43"/>
    <mergeCell ref="A44:E44"/>
    <mergeCell ref="A45:E45"/>
    <mergeCell ref="A46:E46"/>
    <mergeCell ref="A47:E47"/>
    <mergeCell ref="E55:I55"/>
    <mergeCell ref="E56:I56"/>
    <mergeCell ref="A51:E51"/>
    <mergeCell ref="A54:D54"/>
    <mergeCell ref="F52:I52"/>
    <mergeCell ref="E54:I54"/>
    <mergeCell ref="F51:I51"/>
    <mergeCell ref="F15:I15"/>
    <mergeCell ref="A31:F31"/>
    <mergeCell ref="C21:I21"/>
    <mergeCell ref="C9:I9"/>
    <mergeCell ref="D11:I11"/>
    <mergeCell ref="F13:I13"/>
    <mergeCell ref="A13:E13"/>
    <mergeCell ref="A11:C11"/>
    <mergeCell ref="A20:B20"/>
    <mergeCell ref="A17:B17"/>
    <mergeCell ref="A24:F25"/>
    <mergeCell ref="A26:F26"/>
  </mergeCells>
  <phoneticPr fontId="0" type="noConversion"/>
  <pageMargins left="0.78740157499999996" right="0.78740157499999996" top="0.984251969" bottom="0.984251969" header="0.49212598499999999" footer="0.49212598499999999"/>
  <pageSetup paperSize="9" scale="7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sqref="A1:J1"/>
    </sheetView>
  </sheetViews>
  <sheetFormatPr defaultRowHeight="12.75" x14ac:dyDescent="0.2"/>
  <cols>
    <col min="6" max="7" width="10.5703125" bestFit="1" customWidth="1"/>
    <col min="15" max="15" width="9" customWidth="1"/>
  </cols>
  <sheetData>
    <row r="1" spans="1:10" x14ac:dyDescent="0.2">
      <c r="A1" s="282" t="s">
        <v>51</v>
      </c>
      <c r="B1" s="282"/>
      <c r="C1" s="282"/>
      <c r="D1" s="282"/>
      <c r="E1" s="282"/>
      <c r="F1" s="282"/>
      <c r="G1" s="282"/>
      <c r="H1" s="282"/>
      <c r="I1" s="282"/>
      <c r="J1" s="282"/>
    </row>
    <row r="3" spans="1:10" x14ac:dyDescent="0.2">
      <c r="A3" s="282" t="s">
        <v>52</v>
      </c>
      <c r="B3" s="282"/>
      <c r="C3" s="282"/>
      <c r="D3" s="282"/>
      <c r="E3" s="282"/>
      <c r="F3" s="282"/>
      <c r="G3" s="282"/>
      <c r="H3" s="282"/>
      <c r="I3" s="282"/>
      <c r="J3" s="282"/>
    </row>
    <row r="4" spans="1:10" x14ac:dyDescent="0.2">
      <c r="A4" s="282" t="s">
        <v>53</v>
      </c>
      <c r="B4" s="282"/>
      <c r="C4" s="282"/>
      <c r="D4" s="282"/>
      <c r="E4" s="282"/>
      <c r="F4" s="282"/>
      <c r="G4" s="282"/>
      <c r="H4" s="282"/>
      <c r="I4" s="282"/>
      <c r="J4" s="28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s="1" customFormat="1" x14ac:dyDescent="0.2">
      <c r="A6" s="7" t="s">
        <v>42</v>
      </c>
      <c r="B6" s="7" t="s">
        <v>73</v>
      </c>
      <c r="C6" s="7" t="s">
        <v>74</v>
      </c>
      <c r="D6" s="284" t="s">
        <v>75</v>
      </c>
      <c r="E6" s="284"/>
      <c r="F6" s="7" t="s">
        <v>42</v>
      </c>
      <c r="G6" s="7" t="s">
        <v>76</v>
      </c>
      <c r="H6" s="7" t="s">
        <v>42</v>
      </c>
      <c r="I6" s="5" t="s">
        <v>77</v>
      </c>
      <c r="J6" s="6"/>
    </row>
    <row r="8" spans="1:10" x14ac:dyDescent="0.2">
      <c r="A8" s="267" t="s">
        <v>72</v>
      </c>
      <c r="B8" s="267"/>
      <c r="C8" s="267"/>
      <c r="D8" s="1" t="str">
        <f>Dados!B6</f>
        <v>ITIRAPUA</v>
      </c>
    </row>
    <row r="10" spans="1:10" x14ac:dyDescent="0.2">
      <c r="A10" s="273" t="s">
        <v>54</v>
      </c>
      <c r="B10" s="273"/>
      <c r="C10" s="273"/>
      <c r="D10" s="252"/>
      <c r="E10" s="252"/>
      <c r="F10" s="252"/>
      <c r="G10" s="252"/>
      <c r="H10" s="252"/>
      <c r="I10" s="252"/>
      <c r="J10" s="252"/>
    </row>
    <row r="11" spans="1:10" x14ac:dyDescent="0.2">
      <c r="D11" s="1"/>
      <c r="E11" s="1"/>
      <c r="F11" s="1"/>
      <c r="G11" s="1"/>
      <c r="H11" s="1"/>
      <c r="I11" s="1"/>
      <c r="J11" s="1"/>
    </row>
    <row r="12" spans="1:10" x14ac:dyDescent="0.2">
      <c r="A12" s="267" t="s">
        <v>71</v>
      </c>
      <c r="B12" s="267"/>
      <c r="C12" s="267"/>
      <c r="D12" s="283">
        <v>0</v>
      </c>
      <c r="E12" s="283"/>
      <c r="F12" s="283"/>
      <c r="G12" s="283"/>
      <c r="H12" s="283"/>
      <c r="I12" s="283"/>
      <c r="J12" s="283"/>
    </row>
    <row r="13" spans="1:10" x14ac:dyDescent="0.2">
      <c r="D13" s="1"/>
      <c r="E13" s="1"/>
      <c r="F13" s="1"/>
      <c r="G13" s="1"/>
      <c r="H13" s="1"/>
      <c r="I13" s="1"/>
      <c r="J13" s="1"/>
    </row>
    <row r="14" spans="1:10" x14ac:dyDescent="0.2">
      <c r="A14" s="275" t="s">
        <v>55</v>
      </c>
      <c r="B14" s="276"/>
      <c r="C14" s="277"/>
      <c r="D14" s="252"/>
      <c r="E14" s="252"/>
      <c r="F14" s="252"/>
      <c r="G14" s="252"/>
      <c r="H14" s="252"/>
      <c r="I14" s="252"/>
      <c r="J14" s="252"/>
    </row>
    <row r="15" spans="1:10" x14ac:dyDescent="0.2">
      <c r="D15" s="1"/>
      <c r="E15" s="1"/>
      <c r="F15" s="1"/>
      <c r="G15" s="1"/>
      <c r="H15" s="1"/>
      <c r="I15" s="1"/>
      <c r="J15" s="1"/>
    </row>
    <row r="16" spans="1:10" x14ac:dyDescent="0.2">
      <c r="A16" s="267" t="s">
        <v>70</v>
      </c>
      <c r="B16" s="267"/>
      <c r="C16" s="267"/>
      <c r="D16" s="292">
        <v>0</v>
      </c>
      <c r="E16" s="292"/>
      <c r="F16" s="292"/>
      <c r="G16" s="292"/>
      <c r="H16" s="292"/>
      <c r="I16" s="292"/>
      <c r="J16" s="292"/>
    </row>
    <row r="17" spans="1:10" x14ac:dyDescent="0.2">
      <c r="D17" s="1"/>
      <c r="E17" s="1"/>
      <c r="F17" s="1"/>
      <c r="G17" s="1"/>
      <c r="H17" s="1"/>
      <c r="I17" s="1"/>
      <c r="J17" s="1"/>
    </row>
    <row r="18" spans="1:10" x14ac:dyDescent="0.2">
      <c r="A18" s="273" t="s">
        <v>56</v>
      </c>
      <c r="B18" s="273"/>
      <c r="C18" s="273"/>
      <c r="D18" s="287"/>
      <c r="E18" s="287"/>
      <c r="F18" s="287"/>
      <c r="G18" s="287"/>
      <c r="H18" s="287"/>
      <c r="I18" s="287"/>
      <c r="J18" s="287"/>
    </row>
    <row r="19" spans="1:10" x14ac:dyDescent="0.2">
      <c r="D19" s="1"/>
      <c r="E19" s="1"/>
      <c r="F19" s="1"/>
      <c r="G19" s="1"/>
      <c r="H19" s="1"/>
      <c r="I19" s="1"/>
      <c r="J19" s="1"/>
    </row>
    <row r="20" spans="1:10" x14ac:dyDescent="0.2">
      <c r="A20" s="288" t="s">
        <v>69</v>
      </c>
      <c r="B20" s="289"/>
      <c r="C20" s="290"/>
      <c r="D20" s="291">
        <v>0</v>
      </c>
      <c r="E20" s="291"/>
      <c r="F20" s="291"/>
      <c r="G20" s="291"/>
      <c r="H20" s="291"/>
      <c r="I20" s="291"/>
      <c r="J20" s="291"/>
    </row>
    <row r="21" spans="1:10" x14ac:dyDescent="0.2">
      <c r="D21" s="1"/>
      <c r="E21" s="1"/>
      <c r="F21" s="1"/>
      <c r="G21" s="1"/>
      <c r="H21" s="1"/>
      <c r="I21" s="1"/>
      <c r="J21" s="1"/>
    </row>
    <row r="22" spans="1:10" x14ac:dyDescent="0.2">
      <c r="A22" s="273" t="s">
        <v>32</v>
      </c>
      <c r="B22" s="273"/>
      <c r="C22" s="273"/>
      <c r="D22" s="252"/>
      <c r="E22" s="252"/>
      <c r="F22" s="252"/>
      <c r="G22" s="252"/>
      <c r="H22" s="252"/>
      <c r="I22" s="252"/>
      <c r="J22" s="252"/>
    </row>
    <row r="23" spans="1:10" x14ac:dyDescent="0.2">
      <c r="D23" s="1"/>
      <c r="E23" s="1"/>
      <c r="F23" s="1"/>
      <c r="G23" s="1"/>
      <c r="H23" s="1"/>
      <c r="I23" s="1"/>
      <c r="J23" s="1"/>
    </row>
    <row r="24" spans="1:10" x14ac:dyDescent="0.2">
      <c r="A24" s="267" t="s">
        <v>59</v>
      </c>
      <c r="B24" s="267"/>
      <c r="C24" s="267"/>
      <c r="D24" s="278">
        <v>0</v>
      </c>
      <c r="E24" s="278"/>
      <c r="F24" s="278"/>
      <c r="G24" s="278"/>
      <c r="H24" s="278"/>
      <c r="I24" s="278"/>
      <c r="J24" s="278"/>
    </row>
    <row r="26" spans="1:10" x14ac:dyDescent="0.2">
      <c r="A26" s="266" t="s">
        <v>57</v>
      </c>
      <c r="B26" s="266"/>
      <c r="C26" s="266"/>
      <c r="D26" s="266"/>
      <c r="E26" s="266"/>
      <c r="F26" s="266"/>
      <c r="G26" s="266"/>
      <c r="H26" s="266"/>
      <c r="I26" s="266"/>
      <c r="J26" s="266"/>
    </row>
    <row r="29" spans="1:10" x14ac:dyDescent="0.2">
      <c r="A29" s="267" t="s">
        <v>58</v>
      </c>
      <c r="B29" s="267"/>
      <c r="C29" s="267"/>
      <c r="D29" s="252"/>
      <c r="E29" s="252"/>
      <c r="F29" s="252"/>
      <c r="G29" s="252"/>
      <c r="H29" s="252"/>
      <c r="I29" s="252"/>
      <c r="J29" s="252"/>
    </row>
    <row r="30" spans="1:10" x14ac:dyDescent="0.2">
      <c r="D30" s="1"/>
      <c r="E30" s="1"/>
      <c r="F30" s="1"/>
      <c r="G30" s="1"/>
      <c r="H30" s="1"/>
      <c r="I30" s="1"/>
      <c r="J30" s="1"/>
    </row>
    <row r="31" spans="1:10" x14ac:dyDescent="0.2">
      <c r="A31" s="273" t="s">
        <v>68</v>
      </c>
      <c r="B31" s="273"/>
      <c r="C31" s="273"/>
      <c r="D31" s="274">
        <v>0</v>
      </c>
      <c r="E31" s="274"/>
      <c r="F31" s="274"/>
      <c r="G31" s="274"/>
      <c r="H31" s="274"/>
      <c r="I31" s="274"/>
      <c r="J31" s="274"/>
    </row>
    <row r="33" spans="1:11" x14ac:dyDescent="0.2">
      <c r="A33" s="279" t="s">
        <v>60</v>
      </c>
      <c r="B33" s="280"/>
      <c r="C33" s="280"/>
      <c r="D33" s="280"/>
      <c r="E33" s="280"/>
      <c r="F33" s="280"/>
      <c r="G33" s="280"/>
      <c r="H33" s="280"/>
      <c r="I33" s="280"/>
      <c r="J33" s="281"/>
    </row>
    <row r="34" spans="1:11" x14ac:dyDescent="0.2">
      <c r="A34" s="266" t="s">
        <v>61</v>
      </c>
      <c r="B34" s="266"/>
      <c r="C34" s="266"/>
      <c r="D34" s="266"/>
      <c r="E34" s="266"/>
      <c r="F34" s="266" t="s">
        <v>66</v>
      </c>
      <c r="G34" s="266"/>
      <c r="H34" s="266"/>
      <c r="I34" s="266"/>
      <c r="J34" s="266"/>
    </row>
    <row r="35" spans="1:11" x14ac:dyDescent="0.2">
      <c r="A35" s="251"/>
      <c r="B35" s="251"/>
      <c r="C35" s="251"/>
      <c r="D35" s="251"/>
      <c r="E35" s="251"/>
      <c r="F35" s="251">
        <v>0</v>
      </c>
      <c r="G35" s="251"/>
      <c r="H35" s="251"/>
      <c r="I35" s="251"/>
      <c r="J35" s="251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1" x14ac:dyDescent="0.2">
      <c r="A37" s="279" t="s">
        <v>62</v>
      </c>
      <c r="B37" s="280"/>
      <c r="C37" s="280"/>
      <c r="D37" s="280"/>
      <c r="E37" s="280"/>
      <c r="F37" s="280"/>
      <c r="G37" s="280"/>
      <c r="H37" s="280"/>
      <c r="I37" s="280"/>
      <c r="J37" s="281"/>
    </row>
    <row r="38" spans="1:11" s="1" customFormat="1" x14ac:dyDescent="0.2">
      <c r="A38" s="266">
        <v>2006</v>
      </c>
      <c r="B38" s="266"/>
      <c r="C38" s="266">
        <v>2007</v>
      </c>
      <c r="D38" s="266"/>
      <c r="E38" s="266">
        <v>2008</v>
      </c>
      <c r="F38" s="266"/>
      <c r="G38" s="266">
        <v>2009</v>
      </c>
      <c r="H38" s="266"/>
      <c r="I38" s="266" t="s">
        <v>63</v>
      </c>
      <c r="J38" s="266"/>
    </row>
    <row r="39" spans="1:11" x14ac:dyDescent="0.2">
      <c r="A39" s="251" t="s">
        <v>220</v>
      </c>
      <c r="B39" s="251"/>
      <c r="C39" s="251"/>
      <c r="D39" s="251"/>
      <c r="E39" s="251"/>
      <c r="F39" s="251"/>
      <c r="G39" s="251"/>
      <c r="H39" s="251"/>
      <c r="I39" s="251"/>
      <c r="J39" s="251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x14ac:dyDescent="0.2">
      <c r="A41" s="275" t="s">
        <v>64</v>
      </c>
      <c r="B41" s="276"/>
      <c r="C41" s="277"/>
      <c r="D41" s="285" t="s">
        <v>67</v>
      </c>
      <c r="E41" s="286"/>
      <c r="F41" s="286"/>
      <c r="G41" s="286"/>
      <c r="H41" s="286"/>
      <c r="I41" s="286"/>
      <c r="J41" s="286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267" t="s">
        <v>65</v>
      </c>
      <c r="B43" s="267"/>
      <c r="C43" s="267"/>
      <c r="D43" s="267"/>
      <c r="E43" s="267"/>
      <c r="F43" s="267"/>
      <c r="G43" s="267"/>
      <c r="H43" s="267"/>
      <c r="I43" s="267"/>
      <c r="J43" s="267"/>
      <c r="K43" s="1"/>
    </row>
    <row r="44" spans="1:11" x14ac:dyDescent="0.2">
      <c r="A44" s="264"/>
      <c r="B44" s="266">
        <v>2006</v>
      </c>
      <c r="C44" s="266"/>
      <c r="D44" s="266">
        <v>2007</v>
      </c>
      <c r="E44" s="266"/>
      <c r="F44" s="266">
        <v>2008</v>
      </c>
      <c r="G44" s="266"/>
      <c r="H44" s="266">
        <v>2009</v>
      </c>
      <c r="I44" s="266"/>
      <c r="J44" s="264"/>
      <c r="K44" s="1"/>
    </row>
    <row r="45" spans="1:11" x14ac:dyDescent="0.2">
      <c r="A45" s="265"/>
      <c r="B45" s="263"/>
      <c r="C45" s="256"/>
      <c r="D45" s="263"/>
      <c r="E45" s="256"/>
      <c r="F45" s="263"/>
      <c r="G45" s="256"/>
      <c r="H45" s="263"/>
      <c r="I45" s="256"/>
      <c r="J45" s="265"/>
    </row>
    <row r="46" spans="1:11" x14ac:dyDescent="0.2">
      <c r="A46" s="4"/>
    </row>
    <row r="47" spans="1:11" x14ac:dyDescent="0.2">
      <c r="A47" s="266" t="s">
        <v>41</v>
      </c>
      <c r="B47" s="266"/>
      <c r="C47" s="266"/>
      <c r="D47" s="266"/>
      <c r="E47" s="251"/>
      <c r="F47" s="251"/>
      <c r="G47" s="251"/>
      <c r="H47" s="251"/>
      <c r="I47" s="251"/>
      <c r="J47" s="251"/>
    </row>
    <row r="48" spans="1:11" x14ac:dyDescent="0.2">
      <c r="E48" s="251"/>
      <c r="F48" s="251"/>
      <c r="G48" s="251"/>
      <c r="H48" s="251"/>
      <c r="I48" s="251"/>
      <c r="J48" s="251"/>
    </row>
    <row r="49" spans="1:10" x14ac:dyDescent="0.2">
      <c r="E49" s="251"/>
      <c r="F49" s="251"/>
      <c r="G49" s="251"/>
      <c r="H49" s="251"/>
      <c r="I49" s="251"/>
      <c r="J49" s="251"/>
    </row>
    <row r="50" spans="1:10" x14ac:dyDescent="0.2">
      <c r="E50" s="251"/>
      <c r="F50" s="251"/>
      <c r="G50" s="251"/>
      <c r="H50" s="251"/>
      <c r="I50" s="251"/>
      <c r="J50" s="251"/>
    </row>
    <row r="53" spans="1:10" x14ac:dyDescent="0.2">
      <c r="A53" s="254" t="s">
        <v>221</v>
      </c>
      <c r="B53" s="254"/>
      <c r="C53" s="254"/>
      <c r="D53" s="270"/>
      <c r="E53" s="271"/>
      <c r="F53" s="271"/>
      <c r="G53" s="271"/>
      <c r="H53" s="271"/>
      <c r="I53" s="271"/>
      <c r="J53" s="272"/>
    </row>
    <row r="55" spans="1:10" x14ac:dyDescent="0.2">
      <c r="A55" s="254" t="s">
        <v>223</v>
      </c>
      <c r="B55" s="254"/>
      <c r="C55" s="254"/>
      <c r="D55" s="269">
        <v>0</v>
      </c>
      <c r="E55" s="269"/>
      <c r="F55" s="269"/>
      <c r="G55" s="269"/>
      <c r="H55" s="269"/>
      <c r="I55" s="269"/>
      <c r="J55" s="269"/>
    </row>
    <row r="57" spans="1:10" x14ac:dyDescent="0.2">
      <c r="A57" s="254" t="s">
        <v>60</v>
      </c>
      <c r="B57" s="254"/>
      <c r="C57" s="254"/>
      <c r="D57" s="254"/>
      <c r="E57" s="254"/>
      <c r="F57" s="254"/>
      <c r="G57" s="254"/>
      <c r="H57" s="254"/>
      <c r="I57" s="254"/>
      <c r="J57" s="254"/>
    </row>
    <row r="58" spans="1:10" x14ac:dyDescent="0.2">
      <c r="A58" s="255" t="s">
        <v>61</v>
      </c>
      <c r="B58" s="255"/>
      <c r="C58" s="255"/>
      <c r="D58" s="255"/>
      <c r="E58" s="255"/>
      <c r="F58" s="255" t="s">
        <v>66</v>
      </c>
      <c r="G58" s="255"/>
      <c r="H58" s="255"/>
      <c r="I58" s="255"/>
      <c r="J58" s="255"/>
    </row>
    <row r="59" spans="1:10" x14ac:dyDescent="0.2">
      <c r="A59" s="268"/>
      <c r="B59" s="268"/>
      <c r="C59" s="268"/>
      <c r="D59" s="268"/>
      <c r="E59" s="268"/>
      <c r="F59" s="268"/>
      <c r="G59" s="268"/>
      <c r="H59" s="268"/>
      <c r="I59" s="268"/>
      <c r="J59" s="268"/>
    </row>
    <row r="61" spans="1:10" x14ac:dyDescent="0.2">
      <c r="A61" s="254" t="s">
        <v>62</v>
      </c>
      <c r="B61" s="254"/>
      <c r="C61" s="254"/>
      <c r="D61" s="254"/>
      <c r="E61" s="254"/>
      <c r="F61" s="254"/>
      <c r="G61" s="254"/>
      <c r="H61" s="254"/>
      <c r="I61" s="254"/>
      <c r="J61" s="254"/>
    </row>
    <row r="62" spans="1:10" x14ac:dyDescent="0.2">
      <c r="A62" s="255">
        <f>Dados!B10</f>
        <v>2022</v>
      </c>
      <c r="B62" s="255"/>
      <c r="C62" s="255">
        <f>A62+1</f>
        <v>2023</v>
      </c>
      <c r="D62" s="255"/>
      <c r="E62" s="255">
        <f>C62+1</f>
        <v>2024</v>
      </c>
      <c r="F62" s="255"/>
      <c r="G62" s="255">
        <f>E62+1</f>
        <v>2025</v>
      </c>
      <c r="H62" s="255"/>
      <c r="I62" s="255" t="s">
        <v>63</v>
      </c>
      <c r="J62" s="255"/>
    </row>
    <row r="63" spans="1:10" x14ac:dyDescent="0.2">
      <c r="A63" s="251"/>
      <c r="B63" s="251"/>
      <c r="C63" s="251"/>
      <c r="D63" s="251"/>
      <c r="E63" s="251"/>
      <c r="F63" s="251"/>
      <c r="G63" s="251"/>
      <c r="H63" s="251"/>
      <c r="I63" s="251"/>
      <c r="J63" s="251"/>
    </row>
    <row r="65" spans="1:10" x14ac:dyDescent="0.2">
      <c r="A65" s="254" t="s">
        <v>64</v>
      </c>
      <c r="B65" s="254"/>
      <c r="C65" s="254"/>
      <c r="D65" s="257" t="s">
        <v>67</v>
      </c>
      <c r="E65" s="258"/>
      <c r="F65" s="258"/>
      <c r="G65" s="258"/>
      <c r="H65" s="258"/>
      <c r="I65" s="258"/>
      <c r="J65" s="259"/>
    </row>
    <row r="67" spans="1:10" x14ac:dyDescent="0.2">
      <c r="A67" s="260" t="s">
        <v>65</v>
      </c>
      <c r="B67" s="254"/>
      <c r="C67" s="254"/>
      <c r="D67" s="254"/>
      <c r="E67" s="254"/>
      <c r="F67" s="254"/>
      <c r="G67" s="254"/>
      <c r="H67" s="254"/>
      <c r="I67" s="254"/>
      <c r="J67" s="260"/>
    </row>
    <row r="68" spans="1:10" x14ac:dyDescent="0.2">
      <c r="A68" s="11"/>
      <c r="B68" s="261">
        <v>2006</v>
      </c>
      <c r="C68" s="255"/>
      <c r="D68" s="255">
        <f>B68+1</f>
        <v>2007</v>
      </c>
      <c r="E68" s="255"/>
      <c r="F68" s="255">
        <f>D68+1</f>
        <v>2008</v>
      </c>
      <c r="G68" s="255"/>
      <c r="H68" s="255">
        <f>F68+1</f>
        <v>2009</v>
      </c>
      <c r="I68" s="262"/>
      <c r="J68" s="11"/>
    </row>
    <row r="69" spans="1:10" x14ac:dyDescent="0.2">
      <c r="A69" s="12"/>
      <c r="B69" s="256"/>
      <c r="C69" s="251"/>
      <c r="D69" s="251"/>
      <c r="E69" s="251"/>
      <c r="F69" s="251"/>
      <c r="G69" s="251"/>
      <c r="H69" s="251"/>
      <c r="I69" s="263"/>
      <c r="J69" s="12"/>
    </row>
    <row r="71" spans="1:10" x14ac:dyDescent="0.2">
      <c r="A71" s="254" t="s">
        <v>41</v>
      </c>
      <c r="B71" s="254"/>
      <c r="C71" s="254"/>
      <c r="D71" s="254"/>
      <c r="E71" s="251"/>
      <c r="F71" s="251"/>
      <c r="G71" s="251"/>
      <c r="H71" s="251"/>
      <c r="I71" s="251"/>
      <c r="J71" s="251"/>
    </row>
    <row r="72" spans="1:10" x14ac:dyDescent="0.2">
      <c r="E72" s="251"/>
      <c r="F72" s="251"/>
      <c r="G72" s="251"/>
      <c r="H72" s="251"/>
      <c r="I72" s="251"/>
      <c r="J72" s="251"/>
    </row>
    <row r="73" spans="1:10" x14ac:dyDescent="0.2">
      <c r="E73" s="251"/>
      <c r="F73" s="251"/>
      <c r="G73" s="251"/>
      <c r="H73" s="251"/>
      <c r="I73" s="251"/>
      <c r="J73" s="251"/>
    </row>
    <row r="76" spans="1:10" x14ac:dyDescent="0.2">
      <c r="A76" s="248" t="s">
        <v>222</v>
      </c>
      <c r="B76" s="248"/>
      <c r="C76" s="248"/>
      <c r="D76" s="252"/>
      <c r="E76" s="252"/>
      <c r="F76" s="252"/>
      <c r="G76" s="252"/>
      <c r="H76" s="252"/>
      <c r="I76" s="252"/>
      <c r="J76" s="252"/>
    </row>
    <row r="78" spans="1:10" x14ac:dyDescent="0.2">
      <c r="A78" s="248" t="s">
        <v>224</v>
      </c>
      <c r="B78" s="248"/>
      <c r="C78" s="248"/>
      <c r="D78" s="253">
        <v>0</v>
      </c>
      <c r="E78" s="253"/>
      <c r="F78" s="253"/>
      <c r="G78" s="253"/>
      <c r="H78" s="253"/>
      <c r="I78" s="253"/>
      <c r="J78" s="253"/>
    </row>
    <row r="80" spans="1:10" x14ac:dyDescent="0.2">
      <c r="A80" s="248" t="s">
        <v>60</v>
      </c>
      <c r="B80" s="248"/>
      <c r="C80" s="248"/>
      <c r="D80" s="248"/>
      <c r="E80" s="248"/>
      <c r="F80" s="248"/>
      <c r="G80" s="248"/>
      <c r="H80" s="248"/>
      <c r="I80" s="248"/>
      <c r="J80" s="248"/>
    </row>
    <row r="81" spans="1:10" x14ac:dyDescent="0.2">
      <c r="A81" s="250" t="s">
        <v>61</v>
      </c>
      <c r="B81" s="250"/>
      <c r="C81" s="250"/>
      <c r="D81" s="250"/>
      <c r="E81" s="250"/>
      <c r="F81" s="250" t="s">
        <v>66</v>
      </c>
      <c r="G81" s="250"/>
      <c r="H81" s="250"/>
      <c r="I81" s="250"/>
      <c r="J81" s="250"/>
    </row>
    <row r="82" spans="1:10" x14ac:dyDescent="0.2">
      <c r="A82" s="251"/>
      <c r="B82" s="251"/>
      <c r="C82" s="251"/>
      <c r="D82" s="251"/>
      <c r="E82" s="251"/>
      <c r="F82" s="251"/>
      <c r="G82" s="251"/>
      <c r="H82" s="251"/>
      <c r="I82" s="251"/>
      <c r="J82" s="251"/>
    </row>
    <row r="84" spans="1:10" x14ac:dyDescent="0.2">
      <c r="A84" s="248" t="s">
        <v>62</v>
      </c>
      <c r="B84" s="248"/>
      <c r="C84" s="248"/>
      <c r="D84" s="248"/>
      <c r="E84" s="248"/>
      <c r="F84" s="248"/>
      <c r="G84" s="248"/>
      <c r="H84" s="248"/>
      <c r="I84" s="248"/>
      <c r="J84" s="248"/>
    </row>
    <row r="85" spans="1:10" s="1" customFormat="1" x14ac:dyDescent="0.2">
      <c r="A85" s="250">
        <v>2006</v>
      </c>
      <c r="B85" s="250"/>
      <c r="C85" s="250">
        <v>2007</v>
      </c>
      <c r="D85" s="250"/>
      <c r="E85" s="250">
        <v>2008</v>
      </c>
      <c r="F85" s="250"/>
      <c r="G85" s="250">
        <v>2009</v>
      </c>
      <c r="H85" s="250"/>
      <c r="I85" s="250" t="s">
        <v>63</v>
      </c>
      <c r="J85" s="250"/>
    </row>
    <row r="86" spans="1:10" x14ac:dyDescent="0.2">
      <c r="A86" s="251"/>
      <c r="B86" s="251"/>
      <c r="C86" s="251"/>
      <c r="D86" s="251"/>
      <c r="E86" s="251"/>
      <c r="F86" s="251"/>
      <c r="G86" s="251"/>
      <c r="H86" s="251"/>
      <c r="I86" s="251"/>
      <c r="J86" s="251"/>
    </row>
    <row r="88" spans="1:10" x14ac:dyDescent="0.2">
      <c r="A88" s="248" t="s">
        <v>64</v>
      </c>
      <c r="B88" s="248"/>
      <c r="C88" s="248"/>
      <c r="D88" s="249" t="s">
        <v>67</v>
      </c>
      <c r="E88" s="249"/>
      <c r="F88" s="249"/>
      <c r="G88" s="249"/>
      <c r="H88" s="249"/>
      <c r="I88" s="249"/>
      <c r="J88" s="249"/>
    </row>
    <row r="90" spans="1:10" x14ac:dyDescent="0.2">
      <c r="A90" s="248" t="s">
        <v>65</v>
      </c>
      <c r="B90" s="248"/>
      <c r="C90" s="248"/>
      <c r="D90" s="248"/>
      <c r="E90" s="248"/>
      <c r="F90" s="248"/>
      <c r="G90" s="248"/>
      <c r="H90" s="248"/>
      <c r="I90" s="248"/>
      <c r="J90" s="248"/>
    </row>
    <row r="91" spans="1:10" s="1" customFormat="1" x14ac:dyDescent="0.2">
      <c r="A91" s="13"/>
      <c r="B91" s="250">
        <v>2006</v>
      </c>
      <c r="C91" s="250"/>
      <c r="D91" s="250">
        <v>2007</v>
      </c>
      <c r="E91" s="250"/>
      <c r="F91" s="250">
        <v>2008</v>
      </c>
      <c r="G91" s="250"/>
      <c r="H91" s="250">
        <v>2009</v>
      </c>
      <c r="I91" s="250"/>
      <c r="J91" s="13"/>
    </row>
    <row r="92" spans="1:10" x14ac:dyDescent="0.2">
      <c r="A92" s="14"/>
      <c r="B92" s="251"/>
      <c r="C92" s="251"/>
      <c r="D92" s="251"/>
      <c r="E92" s="251"/>
      <c r="F92" s="251"/>
      <c r="G92" s="251"/>
      <c r="H92" s="251"/>
      <c r="I92" s="251"/>
      <c r="J92" s="14"/>
    </row>
    <row r="94" spans="1:10" x14ac:dyDescent="0.2">
      <c r="A94" s="248" t="s">
        <v>41</v>
      </c>
      <c r="B94" s="248"/>
      <c r="C94" s="248"/>
      <c r="D94" s="248"/>
      <c r="E94" s="251"/>
      <c r="F94" s="251"/>
      <c r="G94" s="251"/>
      <c r="H94" s="251"/>
      <c r="I94" s="251"/>
      <c r="J94" s="251"/>
    </row>
    <row r="95" spans="1:10" x14ac:dyDescent="0.2">
      <c r="E95" s="251"/>
      <c r="F95" s="251"/>
      <c r="G95" s="251"/>
      <c r="H95" s="251"/>
      <c r="I95" s="251"/>
      <c r="J95" s="251"/>
    </row>
    <row r="96" spans="1:10" x14ac:dyDescent="0.2">
      <c r="E96" s="251"/>
      <c r="F96" s="251"/>
      <c r="G96" s="251"/>
      <c r="H96" s="251"/>
      <c r="I96" s="251"/>
      <c r="J96" s="251"/>
    </row>
  </sheetData>
  <sheetProtection sheet="1" objects="1" scenarios="1"/>
  <mergeCells count="130">
    <mergeCell ref="A14:C14"/>
    <mergeCell ref="A44:A45"/>
    <mergeCell ref="A47:D47"/>
    <mergeCell ref="E47:J47"/>
    <mergeCell ref="A18:C18"/>
    <mergeCell ref="H45:I45"/>
    <mergeCell ref="F45:G45"/>
    <mergeCell ref="D41:J41"/>
    <mergeCell ref="A33:J33"/>
    <mergeCell ref="A34:E34"/>
    <mergeCell ref="F34:J34"/>
    <mergeCell ref="A35:E35"/>
    <mergeCell ref="F35:J35"/>
    <mergeCell ref="D18:J18"/>
    <mergeCell ref="A20:C20"/>
    <mergeCell ref="D20:J20"/>
    <mergeCell ref="D14:J14"/>
    <mergeCell ref="A16:C16"/>
    <mergeCell ref="D16:J16"/>
    <mergeCell ref="A26:J26"/>
    <mergeCell ref="A29:C29"/>
    <mergeCell ref="C39:D39"/>
    <mergeCell ref="E39:F39"/>
    <mergeCell ref="G39:H39"/>
    <mergeCell ref="A1:J1"/>
    <mergeCell ref="A3:J3"/>
    <mergeCell ref="A4:J4"/>
    <mergeCell ref="A8:C8"/>
    <mergeCell ref="A10:C10"/>
    <mergeCell ref="A12:C12"/>
    <mergeCell ref="D10:J10"/>
    <mergeCell ref="D12:J12"/>
    <mergeCell ref="D6:E6"/>
    <mergeCell ref="A31:C31"/>
    <mergeCell ref="D31:J31"/>
    <mergeCell ref="D29:J29"/>
    <mergeCell ref="A22:C22"/>
    <mergeCell ref="C38:D38"/>
    <mergeCell ref="E38:F38"/>
    <mergeCell ref="G38:H38"/>
    <mergeCell ref="I38:J38"/>
    <mergeCell ref="A41:C41"/>
    <mergeCell ref="D22:J22"/>
    <mergeCell ref="A24:C24"/>
    <mergeCell ref="D24:J24"/>
    <mergeCell ref="A37:J37"/>
    <mergeCell ref="A38:B38"/>
    <mergeCell ref="A39:B39"/>
    <mergeCell ref="I39:J39"/>
    <mergeCell ref="A59:E59"/>
    <mergeCell ref="F59:J59"/>
    <mergeCell ref="A55:C55"/>
    <mergeCell ref="D55:J55"/>
    <mergeCell ref="A57:J57"/>
    <mergeCell ref="A58:E58"/>
    <mergeCell ref="F58:J58"/>
    <mergeCell ref="E49:J49"/>
    <mergeCell ref="E50:J50"/>
    <mergeCell ref="A53:C53"/>
    <mergeCell ref="D53:J53"/>
    <mergeCell ref="E48:J48"/>
    <mergeCell ref="J44:J45"/>
    <mergeCell ref="D45:E45"/>
    <mergeCell ref="B45:C45"/>
    <mergeCell ref="B44:C44"/>
    <mergeCell ref="D44:E44"/>
    <mergeCell ref="F44:G44"/>
    <mergeCell ref="H44:I44"/>
    <mergeCell ref="A43:J43"/>
    <mergeCell ref="G63:H63"/>
    <mergeCell ref="A61:J61"/>
    <mergeCell ref="A62:B62"/>
    <mergeCell ref="C62:D62"/>
    <mergeCell ref="E62:F62"/>
    <mergeCell ref="G62:H62"/>
    <mergeCell ref="I62:J62"/>
    <mergeCell ref="F69:G69"/>
    <mergeCell ref="D69:E69"/>
    <mergeCell ref="B69:C69"/>
    <mergeCell ref="I63:J63"/>
    <mergeCell ref="A65:C65"/>
    <mergeCell ref="D65:J65"/>
    <mergeCell ref="A67:J67"/>
    <mergeCell ref="A63:B63"/>
    <mergeCell ref="C63:D63"/>
    <mergeCell ref="E63:F63"/>
    <mergeCell ref="B68:C68"/>
    <mergeCell ref="D68:E68"/>
    <mergeCell ref="F68:G68"/>
    <mergeCell ref="H68:I68"/>
    <mergeCell ref="H69:I69"/>
    <mergeCell ref="A84:J84"/>
    <mergeCell ref="A86:B86"/>
    <mergeCell ref="C86:D86"/>
    <mergeCell ref="E86:F86"/>
    <mergeCell ref="E85:F85"/>
    <mergeCell ref="G85:H85"/>
    <mergeCell ref="I85:J85"/>
    <mergeCell ref="G86:H86"/>
    <mergeCell ref="I86:J86"/>
    <mergeCell ref="A85:B85"/>
    <mergeCell ref="E71:J71"/>
    <mergeCell ref="E72:J72"/>
    <mergeCell ref="E73:J73"/>
    <mergeCell ref="F82:J82"/>
    <mergeCell ref="A76:C76"/>
    <mergeCell ref="D76:J76"/>
    <mergeCell ref="D78:J78"/>
    <mergeCell ref="F81:J81"/>
    <mergeCell ref="A81:E81"/>
    <mergeCell ref="A80:J80"/>
    <mergeCell ref="A78:C78"/>
    <mergeCell ref="A82:E82"/>
    <mergeCell ref="A71:D71"/>
    <mergeCell ref="A90:J90"/>
    <mergeCell ref="A88:C88"/>
    <mergeCell ref="D88:J88"/>
    <mergeCell ref="C85:D85"/>
    <mergeCell ref="E96:J96"/>
    <mergeCell ref="B91:C91"/>
    <mergeCell ref="D91:E91"/>
    <mergeCell ref="F91:G91"/>
    <mergeCell ref="H91:I91"/>
    <mergeCell ref="H92:I92"/>
    <mergeCell ref="F92:G92"/>
    <mergeCell ref="D92:E92"/>
    <mergeCell ref="B92:C92"/>
    <mergeCell ref="A94:D94"/>
    <mergeCell ref="E95:J95"/>
    <mergeCell ref="E94:J94"/>
  </mergeCells>
  <phoneticPr fontId="0" type="noConversion"/>
  <pageMargins left="0.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workbookViewId="0"/>
  </sheetViews>
  <sheetFormatPr defaultRowHeight="12.75" x14ac:dyDescent="0.2"/>
  <cols>
    <col min="1" max="1" width="10.140625" style="8" customWidth="1"/>
  </cols>
  <sheetData>
    <row r="2" spans="1:9" x14ac:dyDescent="0.2">
      <c r="B2" s="1" t="s">
        <v>78</v>
      </c>
    </row>
    <row r="3" spans="1:9" x14ac:dyDescent="0.2">
      <c r="B3" s="1"/>
    </row>
    <row r="4" spans="1:9" x14ac:dyDescent="0.2">
      <c r="A4" s="293" t="s">
        <v>72</v>
      </c>
      <c r="B4" s="293"/>
      <c r="C4" s="1" t="str">
        <f>Dados!B6</f>
        <v>ITIRAPUA</v>
      </c>
    </row>
    <row r="6" spans="1:9" x14ac:dyDescent="0.2">
      <c r="A6" s="267" t="s">
        <v>79</v>
      </c>
      <c r="B6" s="267"/>
      <c r="C6" s="267"/>
      <c r="D6" s="267"/>
      <c r="E6" s="267"/>
      <c r="F6" s="267"/>
      <c r="G6" s="267"/>
      <c r="H6" s="267"/>
      <c r="I6" s="267"/>
    </row>
    <row r="7" spans="1:9" x14ac:dyDescent="0.2">
      <c r="A7" s="9" t="s">
        <v>80</v>
      </c>
      <c r="B7" s="266" t="s">
        <v>81</v>
      </c>
      <c r="C7" s="266"/>
      <c r="D7" s="266"/>
      <c r="E7" s="266"/>
      <c r="F7" s="266"/>
      <c r="G7" s="266"/>
      <c r="H7" s="266"/>
      <c r="I7" s="266"/>
    </row>
    <row r="8" spans="1:9" x14ac:dyDescent="0.2">
      <c r="A8" s="10">
        <v>10000</v>
      </c>
      <c r="B8" s="285" t="s">
        <v>82</v>
      </c>
      <c r="C8" s="285"/>
      <c r="D8" s="285"/>
      <c r="E8" s="285"/>
      <c r="F8" s="285"/>
      <c r="G8" s="285"/>
      <c r="H8" s="285"/>
      <c r="I8" s="285"/>
    </row>
    <row r="9" spans="1:9" x14ac:dyDescent="0.2">
      <c r="A9" s="10">
        <v>0</v>
      </c>
      <c r="B9" s="249"/>
      <c r="C9" s="249"/>
      <c r="D9" s="249"/>
      <c r="E9" s="249"/>
      <c r="F9" s="249"/>
      <c r="G9" s="249"/>
      <c r="H9" s="249"/>
      <c r="I9" s="249"/>
    </row>
    <row r="10" spans="1:9" x14ac:dyDescent="0.2">
      <c r="A10" s="10">
        <v>0</v>
      </c>
      <c r="B10" s="249"/>
      <c r="C10" s="249"/>
      <c r="D10" s="249"/>
      <c r="E10" s="249"/>
      <c r="F10" s="249"/>
      <c r="G10" s="249"/>
      <c r="H10" s="249"/>
      <c r="I10" s="249"/>
    </row>
    <row r="11" spans="1:9" x14ac:dyDescent="0.2">
      <c r="A11" s="10">
        <v>20000</v>
      </c>
      <c r="B11" s="249" t="s">
        <v>83</v>
      </c>
      <c r="C11" s="249"/>
      <c r="D11" s="249"/>
      <c r="E11" s="249"/>
      <c r="F11" s="249"/>
      <c r="G11" s="249"/>
      <c r="H11" s="249"/>
      <c r="I11" s="249"/>
    </row>
    <row r="12" spans="1:9" x14ac:dyDescent="0.2">
      <c r="A12" s="10">
        <v>20100</v>
      </c>
      <c r="B12" s="249" t="s">
        <v>87</v>
      </c>
      <c r="C12" s="249"/>
      <c r="D12" s="249"/>
      <c r="E12" s="249"/>
      <c r="F12" s="249"/>
      <c r="G12" s="249"/>
      <c r="H12" s="249"/>
      <c r="I12" s="249"/>
    </row>
    <row r="13" spans="1:9" x14ac:dyDescent="0.2">
      <c r="A13" s="10">
        <v>20200</v>
      </c>
      <c r="B13" s="249" t="s">
        <v>88</v>
      </c>
      <c r="C13" s="249"/>
      <c r="D13" s="249"/>
      <c r="E13" s="249"/>
      <c r="F13" s="249"/>
      <c r="G13" s="249"/>
      <c r="H13" s="249"/>
      <c r="I13" s="249"/>
    </row>
    <row r="14" spans="1:9" x14ac:dyDescent="0.2">
      <c r="A14" s="10">
        <v>20300</v>
      </c>
      <c r="B14" s="249" t="s">
        <v>89</v>
      </c>
      <c r="C14" s="249"/>
      <c r="D14" s="249"/>
      <c r="E14" s="249"/>
      <c r="F14" s="249"/>
      <c r="G14" s="249"/>
      <c r="H14" s="249"/>
      <c r="I14" s="249"/>
    </row>
    <row r="15" spans="1:9" x14ac:dyDescent="0.2">
      <c r="A15" s="10">
        <v>0</v>
      </c>
      <c r="B15" s="249"/>
      <c r="C15" s="249"/>
      <c r="D15" s="249"/>
      <c r="E15" s="249"/>
      <c r="F15" s="249"/>
      <c r="G15" s="249"/>
      <c r="H15" s="249"/>
      <c r="I15" s="249"/>
    </row>
    <row r="16" spans="1:9" x14ac:dyDescent="0.2">
      <c r="A16" s="10">
        <v>0</v>
      </c>
      <c r="B16" s="249"/>
      <c r="C16" s="249"/>
      <c r="D16" s="249"/>
      <c r="E16" s="249"/>
      <c r="F16" s="249"/>
      <c r="G16" s="249"/>
      <c r="H16" s="249"/>
      <c r="I16" s="249"/>
    </row>
    <row r="17" spans="1:9" x14ac:dyDescent="0.2">
      <c r="A17" s="10">
        <v>0</v>
      </c>
      <c r="B17" s="249"/>
      <c r="C17" s="249"/>
      <c r="D17" s="249"/>
      <c r="E17" s="249"/>
      <c r="F17" s="249"/>
      <c r="G17" s="249"/>
      <c r="H17" s="249"/>
      <c r="I17" s="249"/>
    </row>
    <row r="18" spans="1:9" x14ac:dyDescent="0.2">
      <c r="A18" s="10">
        <v>0</v>
      </c>
      <c r="B18" s="249"/>
      <c r="C18" s="249"/>
      <c r="D18" s="249"/>
      <c r="E18" s="249"/>
      <c r="F18" s="249"/>
      <c r="G18" s="249"/>
      <c r="H18" s="249"/>
      <c r="I18" s="249"/>
    </row>
    <row r="19" spans="1:9" x14ac:dyDescent="0.2">
      <c r="A19" s="10">
        <v>0</v>
      </c>
      <c r="B19" s="249"/>
      <c r="C19" s="249"/>
      <c r="D19" s="249"/>
      <c r="E19" s="249"/>
      <c r="F19" s="249"/>
      <c r="G19" s="249"/>
      <c r="H19" s="249"/>
      <c r="I19" s="249"/>
    </row>
    <row r="20" spans="1:9" x14ac:dyDescent="0.2">
      <c r="A20" s="10">
        <v>0</v>
      </c>
      <c r="B20" s="249"/>
      <c r="C20" s="249"/>
      <c r="D20" s="249"/>
      <c r="E20" s="249"/>
      <c r="F20" s="249"/>
      <c r="G20" s="249"/>
      <c r="H20" s="249"/>
      <c r="I20" s="249"/>
    </row>
    <row r="21" spans="1:9" x14ac:dyDescent="0.2">
      <c r="A21" s="10">
        <v>0</v>
      </c>
      <c r="B21" s="249"/>
      <c r="C21" s="249"/>
      <c r="D21" s="249"/>
      <c r="E21" s="249"/>
      <c r="F21" s="249"/>
      <c r="G21" s="249"/>
      <c r="H21" s="249"/>
      <c r="I21" s="249"/>
    </row>
    <row r="22" spans="1:9" x14ac:dyDescent="0.2">
      <c r="A22" s="10">
        <v>0</v>
      </c>
      <c r="B22" s="249"/>
      <c r="C22" s="249"/>
      <c r="D22" s="249"/>
      <c r="E22" s="249"/>
      <c r="F22" s="249"/>
      <c r="G22" s="249"/>
      <c r="H22" s="249"/>
      <c r="I22" s="249"/>
    </row>
    <row r="23" spans="1:9" x14ac:dyDescent="0.2">
      <c r="A23" s="10">
        <v>0</v>
      </c>
      <c r="B23" s="249"/>
      <c r="C23" s="249"/>
      <c r="D23" s="249"/>
      <c r="E23" s="249"/>
      <c r="F23" s="249"/>
      <c r="G23" s="249"/>
      <c r="H23" s="249"/>
      <c r="I23" s="249"/>
    </row>
    <row r="24" spans="1:9" x14ac:dyDescent="0.2">
      <c r="A24" s="10">
        <v>0</v>
      </c>
      <c r="B24" s="249"/>
      <c r="C24" s="249"/>
      <c r="D24" s="249"/>
      <c r="E24" s="249"/>
      <c r="F24" s="249"/>
      <c r="G24" s="249"/>
      <c r="H24" s="249"/>
      <c r="I24" s="249"/>
    </row>
    <row r="25" spans="1:9" x14ac:dyDescent="0.2">
      <c r="A25" s="10">
        <v>0</v>
      </c>
      <c r="B25" s="249"/>
      <c r="C25" s="249"/>
      <c r="D25" s="249"/>
      <c r="E25" s="249"/>
      <c r="F25" s="249"/>
      <c r="G25" s="249"/>
      <c r="H25" s="249"/>
      <c r="I25" s="249"/>
    </row>
    <row r="26" spans="1:9" x14ac:dyDescent="0.2">
      <c r="A26" s="10">
        <v>0</v>
      </c>
      <c r="B26" s="249"/>
      <c r="C26" s="249"/>
      <c r="D26" s="249"/>
      <c r="E26" s="249"/>
      <c r="F26" s="249"/>
      <c r="G26" s="249"/>
      <c r="H26" s="249"/>
      <c r="I26" s="249"/>
    </row>
    <row r="27" spans="1:9" x14ac:dyDescent="0.2">
      <c r="A27" s="10">
        <v>0</v>
      </c>
      <c r="B27" s="249"/>
      <c r="C27" s="249"/>
      <c r="D27" s="249"/>
      <c r="E27" s="249"/>
      <c r="F27" s="249"/>
      <c r="G27" s="249"/>
      <c r="H27" s="249"/>
      <c r="I27" s="249"/>
    </row>
    <row r="28" spans="1:9" x14ac:dyDescent="0.2">
      <c r="A28" s="10">
        <v>0</v>
      </c>
      <c r="B28" s="249"/>
      <c r="C28" s="249"/>
      <c r="D28" s="249"/>
      <c r="E28" s="249"/>
      <c r="F28" s="249"/>
      <c r="G28" s="249"/>
      <c r="H28" s="249"/>
      <c r="I28" s="249"/>
    </row>
    <row r="29" spans="1:9" x14ac:dyDescent="0.2">
      <c r="A29" s="10">
        <v>0</v>
      </c>
      <c r="B29" s="249"/>
      <c r="C29" s="249"/>
      <c r="D29" s="249"/>
      <c r="E29" s="249"/>
      <c r="F29" s="249"/>
      <c r="G29" s="249"/>
      <c r="H29" s="249"/>
      <c r="I29" s="249"/>
    </row>
    <row r="30" spans="1:9" x14ac:dyDescent="0.2">
      <c r="A30" s="10">
        <v>0</v>
      </c>
      <c r="B30" s="249"/>
      <c r="C30" s="249"/>
      <c r="D30" s="249"/>
      <c r="E30" s="249"/>
      <c r="F30" s="249"/>
      <c r="G30" s="249"/>
      <c r="H30" s="249"/>
      <c r="I30" s="249"/>
    </row>
    <row r="31" spans="1:9" x14ac:dyDescent="0.2">
      <c r="A31" s="10">
        <v>30000</v>
      </c>
      <c r="B31" s="249" t="s">
        <v>84</v>
      </c>
      <c r="C31" s="249"/>
      <c r="D31" s="249"/>
      <c r="E31" s="249"/>
      <c r="F31" s="249"/>
      <c r="G31" s="249"/>
      <c r="H31" s="249"/>
      <c r="I31" s="249"/>
    </row>
    <row r="32" spans="1:9" x14ac:dyDescent="0.2">
      <c r="A32" s="10">
        <v>0</v>
      </c>
      <c r="B32" s="249"/>
      <c r="C32" s="249"/>
      <c r="D32" s="249"/>
      <c r="E32" s="249"/>
      <c r="F32" s="249"/>
      <c r="G32" s="249"/>
      <c r="H32" s="249"/>
      <c r="I32" s="249"/>
    </row>
    <row r="33" spans="1:9" x14ac:dyDescent="0.2">
      <c r="A33" s="10">
        <v>40000</v>
      </c>
      <c r="B33" s="249" t="s">
        <v>85</v>
      </c>
      <c r="C33" s="249"/>
      <c r="D33" s="249"/>
      <c r="E33" s="249"/>
      <c r="F33" s="249"/>
      <c r="G33" s="249"/>
      <c r="H33" s="249"/>
      <c r="I33" s="249"/>
    </row>
    <row r="34" spans="1:9" x14ac:dyDescent="0.2">
      <c r="A34" s="10">
        <v>0</v>
      </c>
      <c r="B34" s="249"/>
      <c r="C34" s="249"/>
      <c r="D34" s="249"/>
      <c r="E34" s="249"/>
      <c r="F34" s="249"/>
      <c r="G34" s="249"/>
      <c r="H34" s="249"/>
      <c r="I34" s="249"/>
    </row>
    <row r="35" spans="1:9" x14ac:dyDescent="0.2">
      <c r="A35" s="10">
        <v>0</v>
      </c>
      <c r="B35" s="249"/>
      <c r="C35" s="249"/>
      <c r="D35" s="249"/>
      <c r="E35" s="249"/>
      <c r="F35" s="249"/>
      <c r="G35" s="249"/>
      <c r="H35" s="249"/>
      <c r="I35" s="249"/>
    </row>
    <row r="36" spans="1:9" x14ac:dyDescent="0.2">
      <c r="A36" s="10">
        <v>50000</v>
      </c>
      <c r="B36" s="249" t="s">
        <v>86</v>
      </c>
      <c r="C36" s="249"/>
      <c r="D36" s="249"/>
      <c r="E36" s="249"/>
      <c r="F36" s="249"/>
      <c r="G36" s="249"/>
      <c r="H36" s="249"/>
      <c r="I36" s="249"/>
    </row>
    <row r="37" spans="1:9" x14ac:dyDescent="0.2">
      <c r="A37" s="10">
        <v>0</v>
      </c>
      <c r="B37" s="249"/>
      <c r="C37" s="249"/>
      <c r="D37" s="249"/>
      <c r="E37" s="249"/>
      <c r="F37" s="249"/>
      <c r="G37" s="249"/>
      <c r="H37" s="249"/>
      <c r="I37" s="249"/>
    </row>
    <row r="38" spans="1:9" x14ac:dyDescent="0.2">
      <c r="A38" s="10">
        <v>0</v>
      </c>
      <c r="B38" s="249"/>
      <c r="C38" s="249"/>
      <c r="D38" s="249"/>
      <c r="E38" s="249"/>
      <c r="F38" s="249"/>
      <c r="G38" s="249"/>
      <c r="H38" s="249"/>
      <c r="I38" s="249"/>
    </row>
  </sheetData>
  <sheetProtection sheet="1" objects="1" scenarios="1"/>
  <mergeCells count="34">
    <mergeCell ref="A4:B4"/>
    <mergeCell ref="B37:I37"/>
    <mergeCell ref="B38:I38"/>
    <mergeCell ref="B15:I15"/>
    <mergeCell ref="B16:I16"/>
    <mergeCell ref="B17:I17"/>
    <mergeCell ref="B18:I18"/>
    <mergeCell ref="B19:I19"/>
    <mergeCell ref="B20:I20"/>
    <mergeCell ref="B21:I21"/>
    <mergeCell ref="B22:I22"/>
    <mergeCell ref="B33:I33"/>
    <mergeCell ref="B34:I34"/>
    <mergeCell ref="B27:I27"/>
    <mergeCell ref="B28:I28"/>
    <mergeCell ref="B29:I29"/>
    <mergeCell ref="B35:I35"/>
    <mergeCell ref="B36:I36"/>
    <mergeCell ref="B14:I14"/>
    <mergeCell ref="B30:I30"/>
    <mergeCell ref="B31:I31"/>
    <mergeCell ref="B32:I32"/>
    <mergeCell ref="B23:I23"/>
    <mergeCell ref="B24:I24"/>
    <mergeCell ref="B25:I25"/>
    <mergeCell ref="B26:I26"/>
    <mergeCell ref="B10:I10"/>
    <mergeCell ref="B11:I11"/>
    <mergeCell ref="B12:I12"/>
    <mergeCell ref="B13:I13"/>
    <mergeCell ref="A6:I6"/>
    <mergeCell ref="B7:I7"/>
    <mergeCell ref="B8:I8"/>
    <mergeCell ref="B9:I9"/>
  </mergeCells>
  <phoneticPr fontId="0" type="noConversion"/>
  <pageMargins left="0.87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showGridLines="0" workbookViewId="0">
      <selection activeCell="D4" sqref="D4:F4"/>
    </sheetView>
  </sheetViews>
  <sheetFormatPr defaultColWidth="9.140625" defaultRowHeight="15.75" x14ac:dyDescent="0.25"/>
  <cols>
    <col min="1" max="6" width="9.140625" style="17"/>
    <col min="7" max="7" width="17.140625" style="17" customWidth="1"/>
    <col min="8" max="8" width="10.28515625" style="17" customWidth="1"/>
    <col min="9" max="9" width="10.7109375" style="17" customWidth="1"/>
    <col min="10" max="16384" width="9.140625" style="17"/>
  </cols>
  <sheetData>
    <row r="1" spans="1:9" x14ac:dyDescent="0.25">
      <c r="A1" s="247" t="s">
        <v>90</v>
      </c>
      <c r="B1" s="247"/>
      <c r="C1" s="247"/>
      <c r="D1" s="247"/>
      <c r="E1" s="247"/>
      <c r="F1" s="247"/>
      <c r="G1" s="247"/>
      <c r="H1" s="247"/>
      <c r="I1" s="247"/>
    </row>
    <row r="3" spans="1:9" x14ac:dyDescent="0.25">
      <c r="A3" s="247" t="s">
        <v>91</v>
      </c>
      <c r="B3" s="247"/>
      <c r="C3" s="247"/>
      <c r="D3" s="247"/>
      <c r="E3" s="247"/>
      <c r="F3" s="247"/>
      <c r="G3" s="247"/>
      <c r="H3" s="247"/>
      <c r="I3" s="247"/>
    </row>
    <row r="4" spans="1:9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9" x14ac:dyDescent="0.25">
      <c r="A5" s="294" t="s">
        <v>72</v>
      </c>
      <c r="B5" s="294"/>
      <c r="C5" s="295" t="str">
        <f>Dados!B6</f>
        <v>ITIRAPUA</v>
      </c>
      <c r="D5" s="295"/>
      <c r="E5" s="295"/>
      <c r="F5" s="295"/>
      <c r="G5" s="295"/>
      <c r="H5" s="295"/>
      <c r="I5" s="295"/>
    </row>
    <row r="7" spans="1:9" x14ac:dyDescent="0.25">
      <c r="A7" s="51" t="s">
        <v>42</v>
      </c>
      <c r="B7" s="51" t="s">
        <v>73</v>
      </c>
      <c r="C7" s="51" t="s">
        <v>42</v>
      </c>
      <c r="D7" s="320" t="s">
        <v>75</v>
      </c>
      <c r="E7" s="320"/>
      <c r="F7" s="51" t="s">
        <v>42</v>
      </c>
      <c r="G7" s="51" t="s">
        <v>76</v>
      </c>
      <c r="H7" s="51" t="s">
        <v>42</v>
      </c>
      <c r="I7" s="19" t="s">
        <v>77</v>
      </c>
    </row>
    <row r="9" spans="1:9" x14ac:dyDescent="0.25">
      <c r="A9" s="294" t="s">
        <v>92</v>
      </c>
      <c r="B9" s="294"/>
      <c r="C9" s="295">
        <f>Dados!B10</f>
        <v>2022</v>
      </c>
      <c r="D9" s="295"/>
    </row>
    <row r="11" spans="1:9" x14ac:dyDescent="0.25">
      <c r="A11" s="294" t="s">
        <v>93</v>
      </c>
      <c r="B11" s="294"/>
      <c r="C11" s="304" t="s">
        <v>243</v>
      </c>
      <c r="D11" s="305"/>
      <c r="E11" s="305"/>
      <c r="F11" s="305"/>
      <c r="G11" s="305"/>
      <c r="H11" s="305"/>
      <c r="I11" s="306"/>
    </row>
    <row r="13" spans="1:9" x14ac:dyDescent="0.25">
      <c r="A13" s="296" t="s">
        <v>59</v>
      </c>
      <c r="B13" s="296"/>
      <c r="C13" s="296"/>
      <c r="D13" s="238">
        <v>1</v>
      </c>
      <c r="E13" s="239"/>
      <c r="F13" s="239"/>
      <c r="G13" s="239"/>
      <c r="H13" s="239"/>
      <c r="I13" s="240"/>
    </row>
    <row r="15" spans="1:9" x14ac:dyDescent="0.25">
      <c r="A15" s="307" t="s">
        <v>33</v>
      </c>
      <c r="B15" s="307"/>
      <c r="C15" s="307"/>
      <c r="D15" s="307"/>
      <c r="E15" s="307"/>
      <c r="F15" s="308" t="s">
        <v>238</v>
      </c>
      <c r="G15" s="309"/>
      <c r="H15" s="309"/>
      <c r="I15" s="310"/>
    </row>
    <row r="17" spans="1:10" x14ac:dyDescent="0.25">
      <c r="A17" s="307" t="s">
        <v>94</v>
      </c>
      <c r="B17" s="307"/>
      <c r="C17" s="307"/>
      <c r="D17" s="307"/>
      <c r="E17" s="307"/>
      <c r="F17" s="307"/>
      <c r="G17" s="307"/>
      <c r="H17" s="321" t="s">
        <v>233</v>
      </c>
      <c r="I17" s="321"/>
    </row>
    <row r="19" spans="1:10" x14ac:dyDescent="0.25">
      <c r="A19" s="294" t="s">
        <v>35</v>
      </c>
      <c r="B19" s="294"/>
      <c r="C19" s="311" t="s">
        <v>294</v>
      </c>
      <c r="D19" s="312"/>
      <c r="E19" s="312"/>
      <c r="F19" s="312"/>
      <c r="G19" s="312"/>
      <c r="H19" s="312"/>
      <c r="I19" s="313"/>
    </row>
    <row r="20" spans="1:10" ht="30.75" customHeight="1" x14ac:dyDescent="0.25">
      <c r="C20" s="314"/>
      <c r="D20" s="315"/>
      <c r="E20" s="315"/>
      <c r="F20" s="315"/>
      <c r="G20" s="315"/>
      <c r="H20" s="315"/>
      <c r="I20" s="316"/>
    </row>
    <row r="22" spans="1:10" x14ac:dyDescent="0.25">
      <c r="A22" s="296" t="s">
        <v>95</v>
      </c>
      <c r="B22" s="296"/>
      <c r="C22" s="311" t="s">
        <v>294</v>
      </c>
      <c r="D22" s="312"/>
      <c r="E22" s="312"/>
      <c r="F22" s="312"/>
      <c r="G22" s="312"/>
      <c r="H22" s="312"/>
      <c r="I22" s="313"/>
    </row>
    <row r="23" spans="1:10" x14ac:dyDescent="0.25">
      <c r="C23" s="314"/>
      <c r="D23" s="315"/>
      <c r="E23" s="315"/>
      <c r="F23" s="315"/>
      <c r="G23" s="315"/>
      <c r="H23" s="315"/>
      <c r="I23" s="316"/>
    </row>
    <row r="25" spans="1:10" x14ac:dyDescent="0.25">
      <c r="A25" s="296" t="s">
        <v>37</v>
      </c>
      <c r="B25" s="296"/>
      <c r="C25" s="296"/>
      <c r="D25" s="296"/>
      <c r="E25" s="296"/>
      <c r="F25" s="296"/>
      <c r="G25" s="296"/>
      <c r="H25" s="296"/>
      <c r="I25" s="296"/>
    </row>
    <row r="26" spans="1:10" x14ac:dyDescent="0.25">
      <c r="A26" s="297" t="s">
        <v>38</v>
      </c>
      <c r="B26" s="297"/>
      <c r="C26" s="297"/>
      <c r="D26" s="297"/>
      <c r="E26" s="297"/>
      <c r="F26" s="297"/>
      <c r="G26" s="298" t="s">
        <v>235</v>
      </c>
      <c r="H26" s="298" t="s">
        <v>236</v>
      </c>
      <c r="I26" s="298" t="s">
        <v>237</v>
      </c>
    </row>
    <row r="27" spans="1:10" x14ac:dyDescent="0.25">
      <c r="A27" s="297"/>
      <c r="B27" s="297"/>
      <c r="C27" s="297"/>
      <c r="D27" s="297"/>
      <c r="E27" s="297"/>
      <c r="F27" s="297"/>
      <c r="G27" s="299"/>
      <c r="H27" s="299"/>
      <c r="I27" s="299"/>
    </row>
    <row r="28" spans="1:10" x14ac:dyDescent="0.25">
      <c r="A28" s="317" t="s">
        <v>244</v>
      </c>
      <c r="B28" s="318"/>
      <c r="C28" s="318"/>
      <c r="D28" s="318"/>
      <c r="E28" s="318"/>
      <c r="F28" s="319"/>
      <c r="G28" s="52" t="s">
        <v>234</v>
      </c>
      <c r="H28" s="52">
        <v>100</v>
      </c>
      <c r="I28" s="52">
        <v>100</v>
      </c>
    </row>
    <row r="29" spans="1:10" x14ac:dyDescent="0.25">
      <c r="A29" s="317"/>
      <c r="B29" s="318"/>
      <c r="C29" s="318"/>
      <c r="D29" s="318"/>
      <c r="E29" s="318"/>
      <c r="F29" s="319"/>
      <c r="G29" s="52"/>
      <c r="H29" s="52"/>
      <c r="I29" s="52"/>
    </row>
    <row r="30" spans="1:10" x14ac:dyDescent="0.25">
      <c r="A30" s="317"/>
      <c r="B30" s="318"/>
      <c r="C30" s="318"/>
      <c r="D30" s="318"/>
      <c r="E30" s="318"/>
      <c r="F30" s="319"/>
      <c r="G30" s="52"/>
      <c r="H30" s="52"/>
      <c r="I30" s="52"/>
    </row>
    <row r="32" spans="1:10" x14ac:dyDescent="0.25">
      <c r="A32" s="296" t="s">
        <v>225</v>
      </c>
      <c r="B32" s="296"/>
      <c r="C32" s="296"/>
      <c r="D32" s="296"/>
      <c r="E32" s="296"/>
      <c r="F32" s="296"/>
      <c r="G32" s="300">
        <v>942750</v>
      </c>
      <c r="H32" s="300"/>
      <c r="I32" s="300"/>
      <c r="J32" s="109"/>
    </row>
    <row r="33" spans="1:9" x14ac:dyDescent="0.25">
      <c r="B33" s="54"/>
    </row>
    <row r="34" spans="1:9" x14ac:dyDescent="0.25">
      <c r="A34" s="301" t="s">
        <v>41</v>
      </c>
      <c r="B34" s="302"/>
      <c r="C34" s="302"/>
      <c r="D34" s="302"/>
      <c r="E34" s="302"/>
      <c r="F34" s="302"/>
      <c r="G34" s="302"/>
      <c r="H34" s="302"/>
      <c r="I34" s="303"/>
    </row>
    <row r="35" spans="1:9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7" spans="1:9" x14ac:dyDescent="0.25">
      <c r="A37" s="294" t="s">
        <v>72</v>
      </c>
      <c r="B37" s="294"/>
      <c r="C37" s="295" t="s">
        <v>242</v>
      </c>
      <c r="D37" s="295"/>
      <c r="E37" s="295"/>
      <c r="F37" s="295"/>
      <c r="G37" s="295"/>
      <c r="H37" s="295"/>
      <c r="I37" s="295"/>
    </row>
    <row r="39" spans="1:9" x14ac:dyDescent="0.25">
      <c r="A39" s="51" t="s">
        <v>42</v>
      </c>
      <c r="B39" s="51" t="s">
        <v>73</v>
      </c>
      <c r="C39" s="51" t="s">
        <v>42</v>
      </c>
      <c r="D39" s="320" t="s">
        <v>75</v>
      </c>
      <c r="E39" s="320"/>
      <c r="F39" s="51" t="s">
        <v>42</v>
      </c>
      <c r="G39" s="51" t="s">
        <v>76</v>
      </c>
      <c r="H39" s="51" t="s">
        <v>42</v>
      </c>
      <c r="I39" s="19" t="s">
        <v>77</v>
      </c>
    </row>
    <row r="41" spans="1:9" x14ac:dyDescent="0.25">
      <c r="A41" s="294" t="s">
        <v>92</v>
      </c>
      <c r="B41" s="294"/>
      <c r="C41" s="295">
        <v>2019</v>
      </c>
      <c r="D41" s="295"/>
    </row>
    <row r="43" spans="1:9" x14ac:dyDescent="0.25">
      <c r="A43" s="294" t="s">
        <v>93</v>
      </c>
      <c r="B43" s="294"/>
      <c r="C43" s="304" t="s">
        <v>245</v>
      </c>
      <c r="D43" s="305"/>
      <c r="E43" s="305"/>
      <c r="F43" s="305"/>
      <c r="G43" s="305"/>
      <c r="H43" s="305"/>
      <c r="I43" s="306"/>
    </row>
    <row r="45" spans="1:9" x14ac:dyDescent="0.25">
      <c r="A45" s="296" t="s">
        <v>59</v>
      </c>
      <c r="B45" s="296"/>
      <c r="C45" s="296"/>
      <c r="D45" s="238">
        <v>2</v>
      </c>
      <c r="E45" s="239"/>
      <c r="F45" s="239"/>
      <c r="G45" s="239"/>
      <c r="H45" s="239"/>
      <c r="I45" s="240"/>
    </row>
    <row r="47" spans="1:9" x14ac:dyDescent="0.25">
      <c r="A47" s="307" t="s">
        <v>33</v>
      </c>
      <c r="B47" s="307"/>
      <c r="C47" s="307"/>
      <c r="D47" s="307"/>
      <c r="E47" s="307"/>
      <c r="F47" s="308" t="s">
        <v>246</v>
      </c>
      <c r="G47" s="309"/>
      <c r="H47" s="309"/>
      <c r="I47" s="310"/>
    </row>
    <row r="49" spans="1:9" x14ac:dyDescent="0.25">
      <c r="A49" s="307" t="s">
        <v>94</v>
      </c>
      <c r="B49" s="307"/>
      <c r="C49" s="307"/>
      <c r="D49" s="307"/>
      <c r="E49" s="307"/>
      <c r="F49" s="307"/>
      <c r="G49" s="307"/>
      <c r="H49" s="321" t="s">
        <v>239</v>
      </c>
      <c r="I49" s="321"/>
    </row>
    <row r="51" spans="1:9" x14ac:dyDescent="0.25">
      <c r="A51" s="294" t="s">
        <v>35</v>
      </c>
      <c r="B51" s="294"/>
      <c r="C51" s="311" t="s">
        <v>247</v>
      </c>
      <c r="D51" s="312"/>
      <c r="E51" s="312"/>
      <c r="F51" s="312"/>
      <c r="G51" s="312"/>
      <c r="H51" s="312"/>
      <c r="I51" s="313"/>
    </row>
    <row r="52" spans="1:9" x14ac:dyDescent="0.25">
      <c r="C52" s="314"/>
      <c r="D52" s="315"/>
      <c r="E52" s="315"/>
      <c r="F52" s="315"/>
      <c r="G52" s="315"/>
      <c r="H52" s="315"/>
      <c r="I52" s="316"/>
    </row>
    <row r="54" spans="1:9" x14ac:dyDescent="0.25">
      <c r="A54" s="296" t="s">
        <v>95</v>
      </c>
      <c r="B54" s="296"/>
      <c r="C54" s="311" t="s">
        <v>248</v>
      </c>
      <c r="D54" s="312"/>
      <c r="E54" s="312"/>
      <c r="F54" s="312"/>
      <c r="G54" s="312"/>
      <c r="H54" s="312"/>
      <c r="I54" s="313"/>
    </row>
    <row r="55" spans="1:9" ht="23.25" customHeight="1" x14ac:dyDescent="0.25">
      <c r="C55" s="314"/>
      <c r="D55" s="315"/>
      <c r="E55" s="315"/>
      <c r="F55" s="315"/>
      <c r="G55" s="315"/>
      <c r="H55" s="315"/>
      <c r="I55" s="316"/>
    </row>
    <row r="57" spans="1:9" x14ac:dyDescent="0.25">
      <c r="A57" s="296" t="s">
        <v>37</v>
      </c>
      <c r="B57" s="296"/>
      <c r="C57" s="296"/>
      <c r="D57" s="296"/>
      <c r="E57" s="296"/>
      <c r="F57" s="296"/>
      <c r="G57" s="296"/>
      <c r="H57" s="296"/>
      <c r="I57" s="296"/>
    </row>
    <row r="58" spans="1:9" x14ac:dyDescent="0.25">
      <c r="A58" s="297" t="s">
        <v>38</v>
      </c>
      <c r="B58" s="297"/>
      <c r="C58" s="297"/>
      <c r="D58" s="297"/>
      <c r="E58" s="297"/>
      <c r="F58" s="297"/>
      <c r="G58" s="298" t="s">
        <v>235</v>
      </c>
      <c r="H58" s="298" t="s">
        <v>236</v>
      </c>
      <c r="I58" s="298" t="s">
        <v>237</v>
      </c>
    </row>
    <row r="59" spans="1:9" x14ac:dyDescent="0.25">
      <c r="A59" s="297"/>
      <c r="B59" s="297"/>
      <c r="C59" s="297"/>
      <c r="D59" s="297"/>
      <c r="E59" s="297"/>
      <c r="F59" s="297"/>
      <c r="G59" s="299"/>
      <c r="H59" s="299"/>
      <c r="I59" s="299"/>
    </row>
    <row r="60" spans="1:9" x14ac:dyDescent="0.25">
      <c r="A60" s="317" t="s">
        <v>249</v>
      </c>
      <c r="B60" s="318"/>
      <c r="C60" s="318"/>
      <c r="D60" s="318"/>
      <c r="E60" s="318"/>
      <c r="F60" s="319"/>
      <c r="G60" s="52" t="s">
        <v>234</v>
      </c>
      <c r="H60" s="52">
        <v>100</v>
      </c>
      <c r="I60" s="52">
        <v>100</v>
      </c>
    </row>
    <row r="61" spans="1:9" x14ac:dyDescent="0.25">
      <c r="A61" s="317"/>
      <c r="B61" s="318"/>
      <c r="C61" s="318"/>
      <c r="D61" s="318"/>
      <c r="E61" s="318"/>
      <c r="F61" s="319"/>
      <c r="G61" s="52"/>
      <c r="H61" s="52"/>
      <c r="I61" s="52"/>
    </row>
    <row r="62" spans="1:9" x14ac:dyDescent="0.25">
      <c r="A62" s="317"/>
      <c r="B62" s="318"/>
      <c r="C62" s="318"/>
      <c r="D62" s="318"/>
      <c r="E62" s="318"/>
      <c r="F62" s="319"/>
      <c r="G62" s="52"/>
      <c r="H62" s="52"/>
      <c r="I62" s="52"/>
    </row>
    <row r="64" spans="1:9" x14ac:dyDescent="0.25">
      <c r="A64" s="296" t="s">
        <v>225</v>
      </c>
      <c r="B64" s="296"/>
      <c r="C64" s="296"/>
      <c r="D64" s="296"/>
      <c r="E64" s="296"/>
      <c r="F64" s="296"/>
      <c r="G64" s="300">
        <v>162050</v>
      </c>
      <c r="H64" s="300"/>
      <c r="I64" s="300"/>
    </row>
    <row r="65" spans="1:9" x14ac:dyDescent="0.25">
      <c r="B65" s="54"/>
    </row>
    <row r="66" spans="1:9" x14ac:dyDescent="0.25">
      <c r="A66" s="301" t="s">
        <v>41</v>
      </c>
      <c r="B66" s="302"/>
      <c r="C66" s="302"/>
      <c r="D66" s="302"/>
      <c r="E66" s="302"/>
      <c r="F66" s="302"/>
      <c r="G66" s="302"/>
      <c r="H66" s="302"/>
      <c r="I66" s="303"/>
    </row>
    <row r="67" spans="1:9" x14ac:dyDescent="0.25">
      <c r="A67" s="245"/>
      <c r="B67" s="245"/>
      <c r="C67" s="245"/>
      <c r="D67" s="245"/>
      <c r="E67" s="245"/>
      <c r="F67" s="245"/>
      <c r="G67" s="245"/>
      <c r="H67" s="245"/>
      <c r="I67" s="245"/>
    </row>
    <row r="69" spans="1:9" x14ac:dyDescent="0.25">
      <c r="A69" s="294" t="s">
        <v>72</v>
      </c>
      <c r="B69" s="294"/>
      <c r="C69" s="295" t="s">
        <v>242</v>
      </c>
      <c r="D69" s="295"/>
      <c r="E69" s="295"/>
      <c r="F69" s="295"/>
      <c r="G69" s="295"/>
      <c r="H69" s="295"/>
      <c r="I69" s="295"/>
    </row>
    <row r="71" spans="1:9" x14ac:dyDescent="0.25">
      <c r="A71" s="51" t="s">
        <v>42</v>
      </c>
      <c r="B71" s="51" t="s">
        <v>73</v>
      </c>
      <c r="C71" s="51" t="s">
        <v>42</v>
      </c>
      <c r="D71" s="320" t="s">
        <v>75</v>
      </c>
      <c r="E71" s="320"/>
      <c r="F71" s="51" t="s">
        <v>42</v>
      </c>
      <c r="G71" s="51" t="s">
        <v>76</v>
      </c>
      <c r="H71" s="51" t="s">
        <v>42</v>
      </c>
      <c r="I71" s="19" t="s">
        <v>77</v>
      </c>
    </row>
    <row r="73" spans="1:9" x14ac:dyDescent="0.25">
      <c r="A73" s="294" t="s">
        <v>92</v>
      </c>
      <c r="B73" s="294"/>
      <c r="C73" s="295">
        <v>2019</v>
      </c>
      <c r="D73" s="295"/>
    </row>
    <row r="75" spans="1:9" x14ac:dyDescent="0.25">
      <c r="A75" s="294" t="s">
        <v>93</v>
      </c>
      <c r="B75" s="294"/>
      <c r="C75" s="304" t="s">
        <v>250</v>
      </c>
      <c r="D75" s="305"/>
      <c r="E75" s="305"/>
      <c r="F75" s="305"/>
      <c r="G75" s="305"/>
      <c r="H75" s="305"/>
      <c r="I75" s="306"/>
    </row>
    <row r="77" spans="1:9" x14ac:dyDescent="0.25">
      <c r="A77" s="296" t="s">
        <v>59</v>
      </c>
      <c r="B77" s="296"/>
      <c r="C77" s="296"/>
      <c r="D77" s="238">
        <v>3</v>
      </c>
      <c r="E77" s="239"/>
      <c r="F77" s="239"/>
      <c r="G77" s="239"/>
      <c r="H77" s="239"/>
      <c r="I77" s="240"/>
    </row>
    <row r="79" spans="1:9" x14ac:dyDescent="0.25">
      <c r="A79" s="307" t="s">
        <v>33</v>
      </c>
      <c r="B79" s="307"/>
      <c r="C79" s="307"/>
      <c r="D79" s="307"/>
      <c r="E79" s="307"/>
      <c r="F79" s="308" t="s">
        <v>250</v>
      </c>
      <c r="G79" s="309"/>
      <c r="H79" s="309"/>
      <c r="I79" s="310"/>
    </row>
    <row r="81" spans="1:9" x14ac:dyDescent="0.25">
      <c r="A81" s="307" t="s">
        <v>94</v>
      </c>
      <c r="B81" s="307"/>
      <c r="C81" s="307"/>
      <c r="D81" s="307"/>
      <c r="E81" s="307"/>
      <c r="F81" s="307"/>
      <c r="G81" s="307"/>
      <c r="H81" s="321" t="s">
        <v>240</v>
      </c>
      <c r="I81" s="321"/>
    </row>
    <row r="83" spans="1:9" x14ac:dyDescent="0.25">
      <c r="A83" s="294" t="s">
        <v>35</v>
      </c>
      <c r="B83" s="294"/>
      <c r="C83" s="311" t="s">
        <v>254</v>
      </c>
      <c r="D83" s="312"/>
      <c r="E83" s="312"/>
      <c r="F83" s="312"/>
      <c r="G83" s="312"/>
      <c r="H83" s="312"/>
      <c r="I83" s="313"/>
    </row>
    <row r="84" spans="1:9" x14ac:dyDescent="0.25">
      <c r="C84" s="314"/>
      <c r="D84" s="315"/>
      <c r="E84" s="315"/>
      <c r="F84" s="315"/>
      <c r="G84" s="315"/>
      <c r="H84" s="315"/>
      <c r="I84" s="316"/>
    </row>
    <row r="86" spans="1:9" x14ac:dyDescent="0.25">
      <c r="A86" s="296" t="s">
        <v>95</v>
      </c>
      <c r="B86" s="296"/>
      <c r="C86" s="311" t="s">
        <v>255</v>
      </c>
      <c r="D86" s="312"/>
      <c r="E86" s="312"/>
      <c r="F86" s="312"/>
      <c r="G86" s="312"/>
      <c r="H86" s="312"/>
      <c r="I86" s="313"/>
    </row>
    <row r="87" spans="1:9" x14ac:dyDescent="0.25">
      <c r="C87" s="314"/>
      <c r="D87" s="315"/>
      <c r="E87" s="315"/>
      <c r="F87" s="315"/>
      <c r="G87" s="315"/>
      <c r="H87" s="315"/>
      <c r="I87" s="316"/>
    </row>
    <row r="89" spans="1:9" x14ac:dyDescent="0.25">
      <c r="A89" s="296" t="s">
        <v>37</v>
      </c>
      <c r="B89" s="296"/>
      <c r="C89" s="296"/>
      <c r="D89" s="296"/>
      <c r="E89" s="296"/>
      <c r="F89" s="296"/>
      <c r="G89" s="296"/>
      <c r="H89" s="296"/>
      <c r="I89" s="296"/>
    </row>
    <row r="90" spans="1:9" x14ac:dyDescent="0.25">
      <c r="A90" s="297" t="s">
        <v>38</v>
      </c>
      <c r="B90" s="297"/>
      <c r="C90" s="297"/>
      <c r="D90" s="297"/>
      <c r="E90" s="297"/>
      <c r="F90" s="297"/>
      <c r="G90" s="298" t="s">
        <v>235</v>
      </c>
      <c r="H90" s="298" t="s">
        <v>236</v>
      </c>
      <c r="I90" s="298" t="s">
        <v>237</v>
      </c>
    </row>
    <row r="91" spans="1:9" x14ac:dyDescent="0.25">
      <c r="A91" s="297"/>
      <c r="B91" s="297"/>
      <c r="C91" s="297"/>
      <c r="D91" s="297"/>
      <c r="E91" s="297"/>
      <c r="F91" s="297"/>
      <c r="G91" s="299"/>
      <c r="H91" s="299"/>
      <c r="I91" s="299"/>
    </row>
    <row r="92" spans="1:9" x14ac:dyDescent="0.25">
      <c r="A92" s="317" t="s">
        <v>256</v>
      </c>
      <c r="B92" s="318"/>
      <c r="C92" s="318"/>
      <c r="D92" s="318"/>
      <c r="E92" s="318"/>
      <c r="F92" s="319"/>
      <c r="G92" s="52" t="s">
        <v>234</v>
      </c>
      <c r="H92" s="52">
        <v>100</v>
      </c>
      <c r="I92" s="52">
        <v>100</v>
      </c>
    </row>
    <row r="93" spans="1:9" x14ac:dyDescent="0.25">
      <c r="A93" s="317"/>
      <c r="B93" s="318"/>
      <c r="C93" s="318"/>
      <c r="D93" s="318"/>
      <c r="E93" s="318"/>
      <c r="F93" s="319"/>
      <c r="G93" s="52"/>
      <c r="H93" s="52"/>
      <c r="I93" s="52"/>
    </row>
    <row r="94" spans="1:9" x14ac:dyDescent="0.25">
      <c r="A94" s="317"/>
      <c r="B94" s="318"/>
      <c r="C94" s="318"/>
      <c r="D94" s="318"/>
      <c r="E94" s="318"/>
      <c r="F94" s="319"/>
      <c r="G94" s="52"/>
      <c r="H94" s="52"/>
      <c r="I94" s="52"/>
    </row>
    <row r="96" spans="1:9" x14ac:dyDescent="0.25">
      <c r="A96" s="296" t="s">
        <v>225</v>
      </c>
      <c r="B96" s="296"/>
      <c r="C96" s="296"/>
      <c r="D96" s="296"/>
      <c r="E96" s="296"/>
      <c r="F96" s="296"/>
      <c r="G96" s="300">
        <v>93010</v>
      </c>
      <c r="H96" s="300"/>
      <c r="I96" s="300"/>
    </row>
    <row r="97" spans="1:9" x14ac:dyDescent="0.25">
      <c r="B97" s="54"/>
    </row>
    <row r="98" spans="1:9" x14ac:dyDescent="0.25">
      <c r="A98" s="301" t="s">
        <v>41</v>
      </c>
      <c r="B98" s="302"/>
      <c r="C98" s="302"/>
      <c r="D98" s="302"/>
      <c r="E98" s="302"/>
      <c r="F98" s="302"/>
      <c r="G98" s="302"/>
      <c r="H98" s="302"/>
      <c r="I98" s="303"/>
    </row>
    <row r="99" spans="1:9" x14ac:dyDescent="0.25">
      <c r="A99" s="245"/>
      <c r="B99" s="245"/>
      <c r="C99" s="245"/>
      <c r="D99" s="245"/>
      <c r="E99" s="245"/>
      <c r="F99" s="245"/>
      <c r="G99" s="245"/>
      <c r="H99" s="245"/>
      <c r="I99" s="245"/>
    </row>
    <row r="101" spans="1:9" x14ac:dyDescent="0.25">
      <c r="A101" s="294" t="s">
        <v>72</v>
      </c>
      <c r="B101" s="294"/>
      <c r="C101" s="295" t="s">
        <v>242</v>
      </c>
      <c r="D101" s="295"/>
      <c r="E101" s="295"/>
      <c r="F101" s="295"/>
      <c r="G101" s="295"/>
      <c r="H101" s="295"/>
      <c r="I101" s="295"/>
    </row>
    <row r="103" spans="1:9" x14ac:dyDescent="0.25">
      <c r="A103" s="51" t="s">
        <v>42</v>
      </c>
      <c r="B103" s="51" t="s">
        <v>73</v>
      </c>
      <c r="C103" s="51" t="s">
        <v>42</v>
      </c>
      <c r="D103" s="320" t="s">
        <v>75</v>
      </c>
      <c r="E103" s="320"/>
      <c r="F103" s="51" t="s">
        <v>42</v>
      </c>
      <c r="G103" s="51" t="s">
        <v>76</v>
      </c>
      <c r="H103" s="51" t="s">
        <v>42</v>
      </c>
      <c r="I103" s="19" t="s">
        <v>77</v>
      </c>
    </row>
    <row r="105" spans="1:9" x14ac:dyDescent="0.25">
      <c r="A105" s="294" t="s">
        <v>92</v>
      </c>
      <c r="B105" s="294"/>
      <c r="C105" s="295">
        <v>2019</v>
      </c>
      <c r="D105" s="295"/>
    </row>
    <row r="107" spans="1:9" x14ac:dyDescent="0.25">
      <c r="A107" s="294" t="s">
        <v>93</v>
      </c>
      <c r="B107" s="294"/>
      <c r="C107" s="304" t="s">
        <v>251</v>
      </c>
      <c r="D107" s="305"/>
      <c r="E107" s="305"/>
      <c r="F107" s="305"/>
      <c r="G107" s="305"/>
      <c r="H107" s="305"/>
      <c r="I107" s="306"/>
    </row>
    <row r="109" spans="1:9" x14ac:dyDescent="0.25">
      <c r="A109" s="296" t="s">
        <v>59</v>
      </c>
      <c r="B109" s="296"/>
      <c r="C109" s="296"/>
      <c r="D109" s="238">
        <v>4</v>
      </c>
      <c r="E109" s="239"/>
      <c r="F109" s="239"/>
      <c r="G109" s="239"/>
      <c r="H109" s="239"/>
      <c r="I109" s="240"/>
    </row>
    <row r="111" spans="1:9" x14ac:dyDescent="0.25">
      <c r="A111" s="307" t="s">
        <v>33</v>
      </c>
      <c r="B111" s="307"/>
      <c r="C111" s="307"/>
      <c r="D111" s="307"/>
      <c r="E111" s="307"/>
      <c r="F111" s="308" t="s">
        <v>251</v>
      </c>
      <c r="G111" s="309"/>
      <c r="H111" s="309"/>
      <c r="I111" s="310"/>
    </row>
    <row r="113" spans="1:9" x14ac:dyDescent="0.25">
      <c r="A113" s="307" t="s">
        <v>94</v>
      </c>
      <c r="B113" s="307"/>
      <c r="C113" s="307"/>
      <c r="D113" s="307"/>
      <c r="E113" s="307"/>
      <c r="F113" s="307"/>
      <c r="G113" s="307"/>
      <c r="H113" s="321" t="s">
        <v>241</v>
      </c>
      <c r="I113" s="321"/>
    </row>
    <row r="115" spans="1:9" x14ac:dyDescent="0.25">
      <c r="A115" s="294" t="s">
        <v>35</v>
      </c>
      <c r="B115" s="294"/>
      <c r="C115" s="311" t="s">
        <v>252</v>
      </c>
      <c r="D115" s="312"/>
      <c r="E115" s="312"/>
      <c r="F115" s="312"/>
      <c r="G115" s="312"/>
      <c r="H115" s="312"/>
      <c r="I115" s="313"/>
    </row>
    <row r="116" spans="1:9" x14ac:dyDescent="0.25">
      <c r="C116" s="314"/>
      <c r="D116" s="315"/>
      <c r="E116" s="315"/>
      <c r="F116" s="315"/>
      <c r="G116" s="315"/>
      <c r="H116" s="315"/>
      <c r="I116" s="316"/>
    </row>
    <row r="118" spans="1:9" x14ac:dyDescent="0.25">
      <c r="A118" s="296" t="s">
        <v>95</v>
      </c>
      <c r="B118" s="296"/>
      <c r="C118" s="311" t="s">
        <v>253</v>
      </c>
      <c r="D118" s="312"/>
      <c r="E118" s="312"/>
      <c r="F118" s="312"/>
      <c r="G118" s="312"/>
      <c r="H118" s="312"/>
      <c r="I118" s="313"/>
    </row>
    <row r="119" spans="1:9" x14ac:dyDescent="0.25">
      <c r="C119" s="314"/>
      <c r="D119" s="315"/>
      <c r="E119" s="315"/>
      <c r="F119" s="315"/>
      <c r="G119" s="315"/>
      <c r="H119" s="315"/>
      <c r="I119" s="316"/>
    </row>
    <row r="121" spans="1:9" x14ac:dyDescent="0.25">
      <c r="A121" s="296" t="s">
        <v>37</v>
      </c>
      <c r="B121" s="296"/>
      <c r="C121" s="296"/>
      <c r="D121" s="296"/>
      <c r="E121" s="296"/>
      <c r="F121" s="296"/>
      <c r="G121" s="296"/>
      <c r="H121" s="296"/>
      <c r="I121" s="296"/>
    </row>
    <row r="122" spans="1:9" x14ac:dyDescent="0.25">
      <c r="A122" s="297" t="s">
        <v>38</v>
      </c>
      <c r="B122" s="297"/>
      <c r="C122" s="297"/>
      <c r="D122" s="297"/>
      <c r="E122" s="297"/>
      <c r="F122" s="297"/>
      <c r="G122" s="298" t="s">
        <v>235</v>
      </c>
      <c r="H122" s="298" t="s">
        <v>236</v>
      </c>
      <c r="I122" s="298" t="s">
        <v>237</v>
      </c>
    </row>
    <row r="123" spans="1:9" x14ac:dyDescent="0.25">
      <c r="A123" s="297"/>
      <c r="B123" s="297"/>
      <c r="C123" s="297"/>
      <c r="D123" s="297"/>
      <c r="E123" s="297"/>
      <c r="F123" s="297"/>
      <c r="G123" s="299"/>
      <c r="H123" s="299"/>
      <c r="I123" s="299"/>
    </row>
    <row r="124" spans="1:9" x14ac:dyDescent="0.25">
      <c r="A124" s="317" t="s">
        <v>257</v>
      </c>
      <c r="B124" s="318"/>
      <c r="C124" s="318"/>
      <c r="D124" s="318"/>
      <c r="E124" s="318"/>
      <c r="F124" s="319"/>
      <c r="G124" s="52" t="s">
        <v>234</v>
      </c>
      <c r="H124" s="52">
        <v>100</v>
      </c>
      <c r="I124" s="52">
        <v>100</v>
      </c>
    </row>
    <row r="125" spans="1:9" x14ac:dyDescent="0.25">
      <c r="A125" s="317"/>
      <c r="B125" s="318"/>
      <c r="C125" s="318"/>
      <c r="D125" s="318"/>
      <c r="E125" s="318"/>
      <c r="F125" s="319"/>
      <c r="G125" s="52"/>
      <c r="H125" s="52"/>
      <c r="I125" s="52"/>
    </row>
    <row r="126" spans="1:9" x14ac:dyDescent="0.25">
      <c r="A126" s="317"/>
      <c r="B126" s="318"/>
      <c r="C126" s="318"/>
      <c r="D126" s="318"/>
      <c r="E126" s="318"/>
      <c r="F126" s="319"/>
      <c r="G126" s="52"/>
      <c r="H126" s="52"/>
      <c r="I126" s="52"/>
    </row>
    <row r="128" spans="1:9" x14ac:dyDescent="0.25">
      <c r="A128" s="296" t="s">
        <v>225</v>
      </c>
      <c r="B128" s="296"/>
      <c r="C128" s="296"/>
      <c r="D128" s="296"/>
      <c r="E128" s="296"/>
      <c r="F128" s="296"/>
      <c r="G128" s="300">
        <v>81850</v>
      </c>
      <c r="H128" s="300"/>
      <c r="I128" s="300"/>
    </row>
    <row r="129" spans="1:9" x14ac:dyDescent="0.25">
      <c r="B129" s="54"/>
    </row>
    <row r="130" spans="1:9" x14ac:dyDescent="0.25">
      <c r="A130" s="301" t="s">
        <v>41</v>
      </c>
      <c r="B130" s="302"/>
      <c r="C130" s="302"/>
      <c r="D130" s="302"/>
      <c r="E130" s="302"/>
      <c r="F130" s="302"/>
      <c r="G130" s="302"/>
      <c r="H130" s="302"/>
      <c r="I130" s="303"/>
    </row>
    <row r="131" spans="1:9" x14ac:dyDescent="0.25">
      <c r="A131" s="245"/>
      <c r="B131" s="245"/>
      <c r="C131" s="245"/>
      <c r="D131" s="245"/>
      <c r="E131" s="245"/>
      <c r="F131" s="245"/>
      <c r="G131" s="245"/>
      <c r="H131" s="245"/>
      <c r="I131" s="245"/>
    </row>
    <row r="133" spans="1:9" x14ac:dyDescent="0.25">
      <c r="A133" s="294" t="s">
        <v>72</v>
      </c>
      <c r="B133" s="294"/>
      <c r="C133" s="295" t="s">
        <v>242</v>
      </c>
      <c r="D133" s="295"/>
      <c r="E133" s="295"/>
      <c r="F133" s="295"/>
      <c r="G133" s="295"/>
      <c r="H133" s="295"/>
      <c r="I133" s="295"/>
    </row>
    <row r="135" spans="1:9" x14ac:dyDescent="0.25">
      <c r="A135" s="51" t="s">
        <v>42</v>
      </c>
      <c r="B135" s="51" t="s">
        <v>73</v>
      </c>
      <c r="C135" s="51" t="s">
        <v>42</v>
      </c>
      <c r="D135" s="320" t="s">
        <v>75</v>
      </c>
      <c r="E135" s="320"/>
      <c r="F135" s="51" t="s">
        <v>42</v>
      </c>
      <c r="G135" s="51" t="s">
        <v>76</v>
      </c>
      <c r="H135" s="51" t="s">
        <v>42</v>
      </c>
      <c r="I135" s="19" t="s">
        <v>77</v>
      </c>
    </row>
    <row r="137" spans="1:9" x14ac:dyDescent="0.25">
      <c r="A137" s="294" t="s">
        <v>92</v>
      </c>
      <c r="B137" s="294"/>
      <c r="C137" s="295">
        <v>2019</v>
      </c>
      <c r="D137" s="295"/>
    </row>
    <row r="139" spans="1:9" x14ac:dyDescent="0.25">
      <c r="A139" s="294" t="s">
        <v>93</v>
      </c>
      <c r="B139" s="294"/>
      <c r="C139" s="304" t="s">
        <v>258</v>
      </c>
      <c r="D139" s="305"/>
      <c r="E139" s="305"/>
      <c r="F139" s="305"/>
      <c r="G139" s="305"/>
      <c r="H139" s="305"/>
      <c r="I139" s="306"/>
    </row>
    <row r="141" spans="1:9" x14ac:dyDescent="0.25">
      <c r="A141" s="296" t="s">
        <v>59</v>
      </c>
      <c r="B141" s="296"/>
      <c r="C141" s="296"/>
      <c r="D141" s="238">
        <v>5</v>
      </c>
      <c r="E141" s="239"/>
      <c r="F141" s="239"/>
      <c r="G141" s="239"/>
      <c r="H141" s="239"/>
      <c r="I141" s="240"/>
    </row>
    <row r="143" spans="1:9" x14ac:dyDescent="0.25">
      <c r="A143" s="307" t="s">
        <v>33</v>
      </c>
      <c r="B143" s="307"/>
      <c r="C143" s="307"/>
      <c r="D143" s="307"/>
      <c r="E143" s="307"/>
      <c r="F143" s="308" t="s">
        <v>258</v>
      </c>
      <c r="G143" s="309"/>
      <c r="H143" s="309"/>
      <c r="I143" s="310"/>
    </row>
    <row r="145" spans="1:9" x14ac:dyDescent="0.25">
      <c r="A145" s="307" t="s">
        <v>94</v>
      </c>
      <c r="B145" s="307"/>
      <c r="C145" s="307"/>
      <c r="D145" s="307"/>
      <c r="E145" s="307"/>
      <c r="F145" s="307"/>
      <c r="G145" s="307"/>
      <c r="H145" s="321" t="s">
        <v>259</v>
      </c>
      <c r="I145" s="321"/>
    </row>
    <row r="147" spans="1:9" x14ac:dyDescent="0.25">
      <c r="A147" s="294" t="s">
        <v>35</v>
      </c>
      <c r="B147" s="294"/>
      <c r="C147" s="311" t="s">
        <v>260</v>
      </c>
      <c r="D147" s="312"/>
      <c r="E147" s="312"/>
      <c r="F147" s="312"/>
      <c r="G147" s="312"/>
      <c r="H147" s="312"/>
      <c r="I147" s="313"/>
    </row>
    <row r="148" spans="1:9" x14ac:dyDescent="0.25">
      <c r="C148" s="314"/>
      <c r="D148" s="315"/>
      <c r="E148" s="315"/>
      <c r="F148" s="315"/>
      <c r="G148" s="315"/>
      <c r="H148" s="315"/>
      <c r="I148" s="316"/>
    </row>
    <row r="150" spans="1:9" x14ac:dyDescent="0.25">
      <c r="A150" s="296" t="s">
        <v>95</v>
      </c>
      <c r="B150" s="296"/>
      <c r="C150" s="311" t="s">
        <v>261</v>
      </c>
      <c r="D150" s="312"/>
      <c r="E150" s="312"/>
      <c r="F150" s="312"/>
      <c r="G150" s="312"/>
      <c r="H150" s="312"/>
      <c r="I150" s="313"/>
    </row>
    <row r="151" spans="1:9" x14ac:dyDescent="0.25">
      <c r="C151" s="314"/>
      <c r="D151" s="315"/>
      <c r="E151" s="315"/>
      <c r="F151" s="315"/>
      <c r="G151" s="315"/>
      <c r="H151" s="315"/>
      <c r="I151" s="316"/>
    </row>
    <row r="153" spans="1:9" x14ac:dyDescent="0.25">
      <c r="A153" s="296" t="s">
        <v>37</v>
      </c>
      <c r="B153" s="296"/>
      <c r="C153" s="296"/>
      <c r="D153" s="296"/>
      <c r="E153" s="296"/>
      <c r="F153" s="296"/>
      <c r="G153" s="296"/>
      <c r="H153" s="296"/>
      <c r="I153" s="296"/>
    </row>
    <row r="154" spans="1:9" x14ac:dyDescent="0.25">
      <c r="A154" s="297" t="s">
        <v>38</v>
      </c>
      <c r="B154" s="297"/>
      <c r="C154" s="297"/>
      <c r="D154" s="297"/>
      <c r="E154" s="297"/>
      <c r="F154" s="297"/>
      <c r="G154" s="298" t="s">
        <v>235</v>
      </c>
      <c r="H154" s="298" t="s">
        <v>236</v>
      </c>
      <c r="I154" s="298" t="s">
        <v>237</v>
      </c>
    </row>
    <row r="155" spans="1:9" x14ac:dyDescent="0.25">
      <c r="A155" s="297"/>
      <c r="B155" s="297"/>
      <c r="C155" s="297"/>
      <c r="D155" s="297"/>
      <c r="E155" s="297"/>
      <c r="F155" s="297"/>
      <c r="G155" s="299"/>
      <c r="H155" s="299"/>
      <c r="I155" s="299"/>
    </row>
    <row r="156" spans="1:9" x14ac:dyDescent="0.25">
      <c r="A156" s="317" t="s">
        <v>262</v>
      </c>
      <c r="B156" s="318"/>
      <c r="C156" s="318"/>
      <c r="D156" s="318"/>
      <c r="E156" s="318"/>
      <c r="F156" s="319"/>
      <c r="G156" s="52" t="s">
        <v>234</v>
      </c>
      <c r="H156" s="52">
        <v>100</v>
      </c>
      <c r="I156" s="52">
        <v>100</v>
      </c>
    </row>
    <row r="157" spans="1:9" x14ac:dyDescent="0.25">
      <c r="A157" s="317"/>
      <c r="B157" s="318"/>
      <c r="C157" s="318"/>
      <c r="D157" s="318"/>
      <c r="E157" s="318"/>
      <c r="F157" s="319"/>
      <c r="G157" s="52"/>
      <c r="H157" s="52"/>
      <c r="I157" s="52"/>
    </row>
    <row r="158" spans="1:9" x14ac:dyDescent="0.25">
      <c r="A158" s="317"/>
      <c r="B158" s="318"/>
      <c r="C158" s="318"/>
      <c r="D158" s="318"/>
      <c r="E158" s="318"/>
      <c r="F158" s="319"/>
      <c r="G158" s="52"/>
      <c r="H158" s="52"/>
      <c r="I158" s="52"/>
    </row>
    <row r="160" spans="1:9" x14ac:dyDescent="0.25">
      <c r="A160" s="296" t="s">
        <v>225</v>
      </c>
      <c r="B160" s="296"/>
      <c r="C160" s="296"/>
      <c r="D160" s="296"/>
      <c r="E160" s="296"/>
      <c r="F160" s="296"/>
      <c r="G160" s="300">
        <v>4200</v>
      </c>
      <c r="H160" s="300"/>
      <c r="I160" s="300"/>
    </row>
    <row r="161" spans="1:9" x14ac:dyDescent="0.25">
      <c r="B161" s="54"/>
    </row>
    <row r="162" spans="1:9" x14ac:dyDescent="0.25">
      <c r="A162" s="301" t="s">
        <v>41</v>
      </c>
      <c r="B162" s="302"/>
      <c r="C162" s="302"/>
      <c r="D162" s="302"/>
      <c r="E162" s="302"/>
      <c r="F162" s="302"/>
      <c r="G162" s="302"/>
      <c r="H162" s="302"/>
      <c r="I162" s="303"/>
    </row>
    <row r="163" spans="1:9" x14ac:dyDescent="0.25">
      <c r="A163" s="245"/>
      <c r="B163" s="245"/>
      <c r="C163" s="245"/>
      <c r="D163" s="245"/>
      <c r="E163" s="245"/>
      <c r="F163" s="245"/>
      <c r="G163" s="245"/>
      <c r="H163" s="245"/>
      <c r="I163" s="245"/>
    </row>
    <row r="165" spans="1:9" x14ac:dyDescent="0.25">
      <c r="A165" s="294" t="s">
        <v>72</v>
      </c>
      <c r="B165" s="294"/>
      <c r="C165" s="295" t="s">
        <v>242</v>
      </c>
      <c r="D165" s="295"/>
      <c r="E165" s="295"/>
      <c r="F165" s="295"/>
      <c r="G165" s="295"/>
      <c r="H165" s="295"/>
      <c r="I165" s="295"/>
    </row>
    <row r="167" spans="1:9" x14ac:dyDescent="0.25">
      <c r="A167" s="51" t="s">
        <v>42</v>
      </c>
      <c r="B167" s="51" t="s">
        <v>73</v>
      </c>
      <c r="C167" s="51" t="s">
        <v>42</v>
      </c>
      <c r="D167" s="320" t="s">
        <v>75</v>
      </c>
      <c r="E167" s="320"/>
      <c r="F167" s="51" t="s">
        <v>42</v>
      </c>
      <c r="G167" s="51" t="s">
        <v>76</v>
      </c>
      <c r="H167" s="51" t="s">
        <v>42</v>
      </c>
      <c r="I167" s="19" t="s">
        <v>77</v>
      </c>
    </row>
    <row r="169" spans="1:9" x14ac:dyDescent="0.25">
      <c r="A169" s="294" t="s">
        <v>92</v>
      </c>
      <c r="B169" s="294"/>
      <c r="C169" s="295">
        <v>2019</v>
      </c>
      <c r="D169" s="295"/>
    </row>
    <row r="171" spans="1:9" x14ac:dyDescent="0.25">
      <c r="A171" s="294" t="s">
        <v>93</v>
      </c>
      <c r="B171" s="294"/>
      <c r="C171" s="304" t="s">
        <v>263</v>
      </c>
      <c r="D171" s="305"/>
      <c r="E171" s="305"/>
      <c r="F171" s="305"/>
      <c r="G171" s="305"/>
      <c r="H171" s="305"/>
      <c r="I171" s="306"/>
    </row>
    <row r="173" spans="1:9" x14ac:dyDescent="0.25">
      <c r="A173" s="296" t="s">
        <v>59</v>
      </c>
      <c r="B173" s="296"/>
      <c r="C173" s="296"/>
      <c r="D173" s="238">
        <v>6</v>
      </c>
      <c r="E173" s="239"/>
      <c r="F173" s="239"/>
      <c r="G173" s="239"/>
      <c r="H173" s="239"/>
      <c r="I173" s="240"/>
    </row>
    <row r="175" spans="1:9" x14ac:dyDescent="0.25">
      <c r="A175" s="307" t="s">
        <v>33</v>
      </c>
      <c r="B175" s="307"/>
      <c r="C175" s="307"/>
      <c r="D175" s="307"/>
      <c r="E175" s="307"/>
      <c r="F175" s="308" t="s">
        <v>264</v>
      </c>
      <c r="G175" s="309"/>
      <c r="H175" s="309"/>
      <c r="I175" s="310"/>
    </row>
    <row r="177" spans="1:9" x14ac:dyDescent="0.25">
      <c r="A177" s="307" t="s">
        <v>94</v>
      </c>
      <c r="B177" s="307"/>
      <c r="C177" s="307"/>
      <c r="D177" s="307"/>
      <c r="E177" s="307"/>
      <c r="F177" s="307"/>
      <c r="G177" s="307"/>
      <c r="H177" s="321" t="s">
        <v>265</v>
      </c>
      <c r="I177" s="321"/>
    </row>
    <row r="179" spans="1:9" x14ac:dyDescent="0.25">
      <c r="A179" s="294" t="s">
        <v>35</v>
      </c>
      <c r="B179" s="294"/>
      <c r="C179" s="311" t="s">
        <v>266</v>
      </c>
      <c r="D179" s="312"/>
      <c r="E179" s="312"/>
      <c r="F179" s="312"/>
      <c r="G179" s="312"/>
      <c r="H179" s="312"/>
      <c r="I179" s="313"/>
    </row>
    <row r="180" spans="1:9" x14ac:dyDescent="0.25">
      <c r="C180" s="314"/>
      <c r="D180" s="315"/>
      <c r="E180" s="315"/>
      <c r="F180" s="315"/>
      <c r="G180" s="315"/>
      <c r="H180" s="315"/>
      <c r="I180" s="316"/>
    </row>
    <row r="182" spans="1:9" x14ac:dyDescent="0.25">
      <c r="A182" s="296" t="s">
        <v>95</v>
      </c>
      <c r="B182" s="296"/>
      <c r="C182" s="311" t="s">
        <v>267</v>
      </c>
      <c r="D182" s="312"/>
      <c r="E182" s="312"/>
      <c r="F182" s="312"/>
      <c r="G182" s="312"/>
      <c r="H182" s="312"/>
      <c r="I182" s="313"/>
    </row>
    <row r="183" spans="1:9" x14ac:dyDescent="0.25">
      <c r="C183" s="314"/>
      <c r="D183" s="315"/>
      <c r="E183" s="315"/>
      <c r="F183" s="315"/>
      <c r="G183" s="315"/>
      <c r="H183" s="315"/>
      <c r="I183" s="316"/>
    </row>
    <row r="185" spans="1:9" x14ac:dyDescent="0.25">
      <c r="A185" s="296" t="s">
        <v>37</v>
      </c>
      <c r="B185" s="296"/>
      <c r="C185" s="296"/>
      <c r="D185" s="296"/>
      <c r="E185" s="296"/>
      <c r="F185" s="296"/>
      <c r="G185" s="296"/>
      <c r="H185" s="296"/>
      <c r="I185" s="296"/>
    </row>
    <row r="186" spans="1:9" x14ac:dyDescent="0.25">
      <c r="A186" s="297" t="s">
        <v>38</v>
      </c>
      <c r="B186" s="297"/>
      <c r="C186" s="297"/>
      <c r="D186" s="297"/>
      <c r="E186" s="297"/>
      <c r="F186" s="297"/>
      <c r="G186" s="298" t="s">
        <v>235</v>
      </c>
      <c r="H186" s="298" t="s">
        <v>236</v>
      </c>
      <c r="I186" s="298" t="s">
        <v>237</v>
      </c>
    </row>
    <row r="187" spans="1:9" x14ac:dyDescent="0.25">
      <c r="A187" s="297"/>
      <c r="B187" s="297"/>
      <c r="C187" s="297"/>
      <c r="D187" s="297"/>
      <c r="E187" s="297"/>
      <c r="F187" s="297"/>
      <c r="G187" s="299"/>
      <c r="H187" s="299"/>
      <c r="I187" s="299"/>
    </row>
    <row r="188" spans="1:9" x14ac:dyDescent="0.25">
      <c r="A188" s="317" t="s">
        <v>263</v>
      </c>
      <c r="B188" s="318"/>
      <c r="C188" s="318"/>
      <c r="D188" s="318"/>
      <c r="E188" s="318"/>
      <c r="F188" s="319"/>
      <c r="G188" s="52" t="s">
        <v>234</v>
      </c>
      <c r="H188" s="52">
        <v>100</v>
      </c>
      <c r="I188" s="52">
        <v>100</v>
      </c>
    </row>
    <row r="189" spans="1:9" x14ac:dyDescent="0.25">
      <c r="A189" s="317"/>
      <c r="B189" s="318"/>
      <c r="C189" s="318"/>
      <c r="D189" s="318"/>
      <c r="E189" s="318"/>
      <c r="F189" s="319"/>
      <c r="G189" s="52"/>
      <c r="H189" s="52"/>
      <c r="I189" s="52"/>
    </row>
    <row r="190" spans="1:9" x14ac:dyDescent="0.25">
      <c r="A190" s="317"/>
      <c r="B190" s="318"/>
      <c r="C190" s="318"/>
      <c r="D190" s="318"/>
      <c r="E190" s="318"/>
      <c r="F190" s="319"/>
      <c r="G190" s="52"/>
      <c r="H190" s="52"/>
      <c r="I190" s="52"/>
    </row>
    <row r="192" spans="1:9" x14ac:dyDescent="0.25">
      <c r="A192" s="296" t="s">
        <v>225</v>
      </c>
      <c r="B192" s="296"/>
      <c r="C192" s="296"/>
      <c r="D192" s="296"/>
      <c r="E192" s="296"/>
      <c r="F192" s="296"/>
      <c r="G192" s="300">
        <v>46250</v>
      </c>
      <c r="H192" s="300"/>
      <c r="I192" s="300"/>
    </row>
    <row r="193" spans="1:9" x14ac:dyDescent="0.25">
      <c r="B193" s="54"/>
    </row>
    <row r="194" spans="1:9" x14ac:dyDescent="0.25">
      <c r="A194" s="301" t="s">
        <v>41</v>
      </c>
      <c r="B194" s="302"/>
      <c r="C194" s="302"/>
      <c r="D194" s="302"/>
      <c r="E194" s="302"/>
      <c r="F194" s="302"/>
      <c r="G194" s="302"/>
      <c r="H194" s="302"/>
      <c r="I194" s="303"/>
    </row>
    <row r="195" spans="1:9" x14ac:dyDescent="0.25">
      <c r="A195" s="245"/>
      <c r="B195" s="245"/>
      <c r="C195" s="245"/>
      <c r="D195" s="245"/>
      <c r="E195" s="245"/>
      <c r="F195" s="245"/>
      <c r="G195" s="245"/>
      <c r="H195" s="245"/>
      <c r="I195" s="245"/>
    </row>
    <row r="197" spans="1:9" x14ac:dyDescent="0.25">
      <c r="A197" s="294" t="s">
        <v>72</v>
      </c>
      <c r="B197" s="294"/>
      <c r="C197" s="295" t="s">
        <v>242</v>
      </c>
      <c r="D197" s="295"/>
      <c r="E197" s="295"/>
      <c r="F197" s="295"/>
      <c r="G197" s="295"/>
      <c r="H197" s="295"/>
      <c r="I197" s="295"/>
    </row>
    <row r="199" spans="1:9" x14ac:dyDescent="0.25">
      <c r="A199" s="51" t="s">
        <v>42</v>
      </c>
      <c r="B199" s="51" t="s">
        <v>73</v>
      </c>
      <c r="C199" s="51" t="s">
        <v>42</v>
      </c>
      <c r="D199" s="320" t="s">
        <v>75</v>
      </c>
      <c r="E199" s="320"/>
      <c r="F199" s="51" t="s">
        <v>42</v>
      </c>
      <c r="G199" s="51" t="s">
        <v>76</v>
      </c>
      <c r="H199" s="51" t="s">
        <v>42</v>
      </c>
      <c r="I199" s="19" t="s">
        <v>77</v>
      </c>
    </row>
    <row r="201" spans="1:9" x14ac:dyDescent="0.25">
      <c r="A201" s="294" t="s">
        <v>92</v>
      </c>
      <c r="B201" s="294"/>
      <c r="C201" s="295">
        <v>2019</v>
      </c>
      <c r="D201" s="295"/>
    </row>
    <row r="203" spans="1:9" x14ac:dyDescent="0.25">
      <c r="A203" s="294" t="s">
        <v>93</v>
      </c>
      <c r="B203" s="294"/>
      <c r="C203" s="304" t="s">
        <v>268</v>
      </c>
      <c r="D203" s="305"/>
      <c r="E203" s="305"/>
      <c r="F203" s="305"/>
      <c r="G203" s="305"/>
      <c r="H203" s="305"/>
      <c r="I203" s="306"/>
    </row>
    <row r="205" spans="1:9" x14ac:dyDescent="0.25">
      <c r="A205" s="296" t="s">
        <v>59</v>
      </c>
      <c r="B205" s="296"/>
      <c r="C205" s="296"/>
      <c r="D205" s="238">
        <v>7</v>
      </c>
      <c r="E205" s="239"/>
      <c r="F205" s="239"/>
      <c r="G205" s="239"/>
      <c r="H205" s="239"/>
      <c r="I205" s="240"/>
    </row>
    <row r="207" spans="1:9" x14ac:dyDescent="0.25">
      <c r="A207" s="307" t="s">
        <v>33</v>
      </c>
      <c r="B207" s="307"/>
      <c r="C207" s="307"/>
      <c r="D207" s="307"/>
      <c r="E207" s="307"/>
      <c r="F207" s="308" t="s">
        <v>269</v>
      </c>
      <c r="G207" s="309"/>
      <c r="H207" s="309"/>
      <c r="I207" s="310"/>
    </row>
    <row r="209" spans="1:9" x14ac:dyDescent="0.25">
      <c r="A209" s="307" t="s">
        <v>94</v>
      </c>
      <c r="B209" s="307"/>
      <c r="C209" s="307"/>
      <c r="D209" s="307"/>
      <c r="E209" s="307"/>
      <c r="F209" s="307"/>
      <c r="G209" s="307"/>
      <c r="H209" s="321" t="s">
        <v>270</v>
      </c>
      <c r="I209" s="321"/>
    </row>
    <row r="211" spans="1:9" x14ac:dyDescent="0.25">
      <c r="A211" s="294" t="s">
        <v>35</v>
      </c>
      <c r="B211" s="294"/>
      <c r="C211" s="311" t="s">
        <v>271</v>
      </c>
      <c r="D211" s="312"/>
      <c r="E211" s="312"/>
      <c r="F211" s="312"/>
      <c r="G211" s="312"/>
      <c r="H211" s="312"/>
      <c r="I211" s="313"/>
    </row>
    <row r="212" spans="1:9" x14ac:dyDescent="0.25">
      <c r="C212" s="314"/>
      <c r="D212" s="315"/>
      <c r="E212" s="315"/>
      <c r="F212" s="315"/>
      <c r="G212" s="315"/>
      <c r="H212" s="315"/>
      <c r="I212" s="316"/>
    </row>
    <row r="214" spans="1:9" x14ac:dyDescent="0.25">
      <c r="A214" s="296" t="s">
        <v>95</v>
      </c>
      <c r="B214" s="296"/>
      <c r="C214" s="311" t="s">
        <v>272</v>
      </c>
      <c r="D214" s="312"/>
      <c r="E214" s="312"/>
      <c r="F214" s="312"/>
      <c r="G214" s="312"/>
      <c r="H214" s="312"/>
      <c r="I214" s="313"/>
    </row>
    <row r="215" spans="1:9" x14ac:dyDescent="0.25">
      <c r="C215" s="314"/>
      <c r="D215" s="315"/>
      <c r="E215" s="315"/>
      <c r="F215" s="315"/>
      <c r="G215" s="315"/>
      <c r="H215" s="315"/>
      <c r="I215" s="316"/>
    </row>
    <row r="217" spans="1:9" x14ac:dyDescent="0.25">
      <c r="A217" s="296" t="s">
        <v>37</v>
      </c>
      <c r="B217" s="296"/>
      <c r="C217" s="296"/>
      <c r="D217" s="296"/>
      <c r="E217" s="296"/>
      <c r="F217" s="296"/>
      <c r="G217" s="296"/>
      <c r="H217" s="296"/>
      <c r="I217" s="296"/>
    </row>
    <row r="218" spans="1:9" x14ac:dyDescent="0.25">
      <c r="A218" s="297" t="s">
        <v>38</v>
      </c>
      <c r="B218" s="297"/>
      <c r="C218" s="297"/>
      <c r="D218" s="297"/>
      <c r="E218" s="297"/>
      <c r="F218" s="297"/>
      <c r="G218" s="298" t="s">
        <v>235</v>
      </c>
      <c r="H218" s="298" t="s">
        <v>236</v>
      </c>
      <c r="I218" s="298" t="s">
        <v>237</v>
      </c>
    </row>
    <row r="219" spans="1:9" x14ac:dyDescent="0.25">
      <c r="A219" s="297"/>
      <c r="B219" s="297"/>
      <c r="C219" s="297"/>
      <c r="D219" s="297"/>
      <c r="E219" s="297"/>
      <c r="F219" s="297"/>
      <c r="G219" s="299"/>
      <c r="H219" s="299"/>
      <c r="I219" s="299"/>
    </row>
    <row r="220" spans="1:9" x14ac:dyDescent="0.25">
      <c r="A220" s="317" t="s">
        <v>273</v>
      </c>
      <c r="B220" s="318"/>
      <c r="C220" s="318"/>
      <c r="D220" s="318"/>
      <c r="E220" s="318"/>
      <c r="F220" s="319"/>
      <c r="G220" s="52" t="s">
        <v>234</v>
      </c>
      <c r="H220" s="52">
        <v>100</v>
      </c>
      <c r="I220" s="52">
        <v>100</v>
      </c>
    </row>
    <row r="221" spans="1:9" x14ac:dyDescent="0.25">
      <c r="A221" s="317"/>
      <c r="B221" s="318"/>
      <c r="C221" s="318"/>
      <c r="D221" s="318"/>
      <c r="E221" s="318"/>
      <c r="F221" s="319"/>
      <c r="G221" s="52"/>
      <c r="H221" s="52"/>
      <c r="I221" s="52"/>
    </row>
    <row r="222" spans="1:9" x14ac:dyDescent="0.25">
      <c r="A222" s="317"/>
      <c r="B222" s="318"/>
      <c r="C222" s="318"/>
      <c r="D222" s="318"/>
      <c r="E222" s="318"/>
      <c r="F222" s="319"/>
      <c r="G222" s="52"/>
      <c r="H222" s="52"/>
      <c r="I222" s="52"/>
    </row>
    <row r="224" spans="1:9" x14ac:dyDescent="0.25">
      <c r="A224" s="296" t="s">
        <v>225</v>
      </c>
      <c r="B224" s="296"/>
      <c r="C224" s="296"/>
      <c r="D224" s="296"/>
      <c r="E224" s="296"/>
      <c r="F224" s="296"/>
      <c r="G224" s="300">
        <v>65950</v>
      </c>
      <c r="H224" s="300"/>
      <c r="I224" s="300"/>
    </row>
    <row r="225" spans="1:9" x14ac:dyDescent="0.25">
      <c r="B225" s="54"/>
    </row>
    <row r="226" spans="1:9" x14ac:dyDescent="0.25">
      <c r="A226" s="301" t="s">
        <v>41</v>
      </c>
      <c r="B226" s="302"/>
      <c r="C226" s="302"/>
      <c r="D226" s="302"/>
      <c r="E226" s="302"/>
      <c r="F226" s="302"/>
      <c r="G226" s="302"/>
      <c r="H226" s="302"/>
      <c r="I226" s="303"/>
    </row>
    <row r="227" spans="1:9" x14ac:dyDescent="0.25">
      <c r="A227" s="245"/>
      <c r="B227" s="245"/>
      <c r="C227" s="245"/>
      <c r="D227" s="245"/>
      <c r="E227" s="245"/>
      <c r="F227" s="245"/>
      <c r="G227" s="245"/>
      <c r="H227" s="245"/>
      <c r="I227" s="245"/>
    </row>
    <row r="229" spans="1:9" x14ac:dyDescent="0.25">
      <c r="A229" s="294" t="s">
        <v>72</v>
      </c>
      <c r="B229" s="294"/>
      <c r="C229" s="295" t="s">
        <v>242</v>
      </c>
      <c r="D229" s="295"/>
      <c r="E229" s="295"/>
      <c r="F229" s="295"/>
      <c r="G229" s="295"/>
      <c r="H229" s="295"/>
      <c r="I229" s="295"/>
    </row>
    <row r="231" spans="1:9" x14ac:dyDescent="0.25">
      <c r="A231" s="51" t="s">
        <v>42</v>
      </c>
      <c r="B231" s="51" t="s">
        <v>73</v>
      </c>
      <c r="C231" s="51" t="s">
        <v>42</v>
      </c>
      <c r="D231" s="320" t="s">
        <v>75</v>
      </c>
      <c r="E231" s="320"/>
      <c r="F231" s="51" t="s">
        <v>42</v>
      </c>
      <c r="G231" s="51" t="s">
        <v>76</v>
      </c>
      <c r="H231" s="51" t="s">
        <v>42</v>
      </c>
      <c r="I231" s="19" t="s">
        <v>77</v>
      </c>
    </row>
    <row r="233" spans="1:9" x14ac:dyDescent="0.25">
      <c r="A233" s="294" t="s">
        <v>92</v>
      </c>
      <c r="B233" s="294"/>
      <c r="C233" s="295">
        <v>2019</v>
      </c>
      <c r="D233" s="295"/>
    </row>
    <row r="235" spans="1:9" x14ac:dyDescent="0.25">
      <c r="A235" s="294" t="s">
        <v>93</v>
      </c>
      <c r="B235" s="294"/>
      <c r="C235" s="304" t="s">
        <v>274</v>
      </c>
      <c r="D235" s="305"/>
      <c r="E235" s="305"/>
      <c r="F235" s="305"/>
      <c r="G235" s="305"/>
      <c r="H235" s="305"/>
      <c r="I235" s="306"/>
    </row>
    <row r="237" spans="1:9" x14ac:dyDescent="0.25">
      <c r="A237" s="296" t="s">
        <v>59</v>
      </c>
      <c r="B237" s="296"/>
      <c r="C237" s="296"/>
      <c r="D237" s="238">
        <v>8</v>
      </c>
      <c r="E237" s="239"/>
      <c r="F237" s="239"/>
      <c r="G237" s="239"/>
      <c r="H237" s="239"/>
      <c r="I237" s="240"/>
    </row>
    <row r="239" spans="1:9" x14ac:dyDescent="0.25">
      <c r="A239" s="307" t="s">
        <v>33</v>
      </c>
      <c r="B239" s="307"/>
      <c r="C239" s="307"/>
      <c r="D239" s="307"/>
      <c r="E239" s="307"/>
      <c r="F239" s="308" t="s">
        <v>274</v>
      </c>
      <c r="G239" s="309"/>
      <c r="H239" s="309"/>
      <c r="I239" s="310"/>
    </row>
    <row r="241" spans="1:9" x14ac:dyDescent="0.25">
      <c r="A241" s="307" t="s">
        <v>94</v>
      </c>
      <c r="B241" s="307"/>
      <c r="C241" s="307"/>
      <c r="D241" s="307"/>
      <c r="E241" s="307"/>
      <c r="F241" s="307"/>
      <c r="G241" s="307"/>
      <c r="H241" s="321" t="s">
        <v>275</v>
      </c>
      <c r="I241" s="321"/>
    </row>
    <row r="243" spans="1:9" x14ac:dyDescent="0.25">
      <c r="A243" s="294" t="s">
        <v>35</v>
      </c>
      <c r="B243" s="294"/>
      <c r="C243" s="311" t="s">
        <v>276</v>
      </c>
      <c r="D243" s="312"/>
      <c r="E243" s="312"/>
      <c r="F243" s="312"/>
      <c r="G243" s="312"/>
      <c r="H243" s="312"/>
      <c r="I243" s="313"/>
    </row>
    <row r="244" spans="1:9" x14ac:dyDescent="0.25">
      <c r="C244" s="314"/>
      <c r="D244" s="315"/>
      <c r="E244" s="315"/>
      <c r="F244" s="315"/>
      <c r="G244" s="315"/>
      <c r="H244" s="315"/>
      <c r="I244" s="316"/>
    </row>
    <row r="246" spans="1:9" x14ac:dyDescent="0.25">
      <c r="A246" s="296" t="s">
        <v>95</v>
      </c>
      <c r="B246" s="296"/>
      <c r="C246" s="311" t="s">
        <v>277</v>
      </c>
      <c r="D246" s="312"/>
      <c r="E246" s="312"/>
      <c r="F246" s="312"/>
      <c r="G246" s="312"/>
      <c r="H246" s="312"/>
      <c r="I246" s="313"/>
    </row>
    <row r="247" spans="1:9" x14ac:dyDescent="0.25">
      <c r="C247" s="314"/>
      <c r="D247" s="315"/>
      <c r="E247" s="315"/>
      <c r="F247" s="315"/>
      <c r="G247" s="315"/>
      <c r="H247" s="315"/>
      <c r="I247" s="316"/>
    </row>
    <row r="249" spans="1:9" x14ac:dyDescent="0.25">
      <c r="A249" s="296" t="s">
        <v>37</v>
      </c>
      <c r="B249" s="296"/>
      <c r="C249" s="296"/>
      <c r="D249" s="296"/>
      <c r="E249" s="296"/>
      <c r="F249" s="296"/>
      <c r="G249" s="296"/>
      <c r="H249" s="296"/>
      <c r="I249" s="296"/>
    </row>
    <row r="250" spans="1:9" x14ac:dyDescent="0.25">
      <c r="A250" s="297" t="s">
        <v>38</v>
      </c>
      <c r="B250" s="297"/>
      <c r="C250" s="297"/>
      <c r="D250" s="297"/>
      <c r="E250" s="297"/>
      <c r="F250" s="297"/>
      <c r="G250" s="298" t="s">
        <v>235</v>
      </c>
      <c r="H250" s="298" t="s">
        <v>236</v>
      </c>
      <c r="I250" s="298" t="s">
        <v>237</v>
      </c>
    </row>
    <row r="251" spans="1:9" x14ac:dyDescent="0.25">
      <c r="A251" s="297"/>
      <c r="B251" s="297"/>
      <c r="C251" s="297"/>
      <c r="D251" s="297"/>
      <c r="E251" s="297"/>
      <c r="F251" s="297"/>
      <c r="G251" s="299"/>
      <c r="H251" s="299"/>
      <c r="I251" s="299"/>
    </row>
    <row r="252" spans="1:9" x14ac:dyDescent="0.25">
      <c r="A252" s="317" t="s">
        <v>278</v>
      </c>
      <c r="B252" s="318"/>
      <c r="C252" s="318"/>
      <c r="D252" s="318"/>
      <c r="E252" s="318"/>
      <c r="F252" s="319"/>
      <c r="G252" s="52" t="s">
        <v>234</v>
      </c>
      <c r="H252" s="52">
        <v>100</v>
      </c>
      <c r="I252" s="52">
        <v>100</v>
      </c>
    </row>
    <row r="253" spans="1:9" x14ac:dyDescent="0.25">
      <c r="A253" s="317"/>
      <c r="B253" s="318"/>
      <c r="C253" s="318"/>
      <c r="D253" s="318"/>
      <c r="E253" s="318"/>
      <c r="F253" s="319"/>
      <c r="G253" s="52"/>
      <c r="H253" s="52"/>
      <c r="I253" s="52"/>
    </row>
    <row r="254" spans="1:9" x14ac:dyDescent="0.25">
      <c r="A254" s="317"/>
      <c r="B254" s="318"/>
      <c r="C254" s="318"/>
      <c r="D254" s="318"/>
      <c r="E254" s="318"/>
      <c r="F254" s="319"/>
      <c r="G254" s="52"/>
      <c r="H254" s="52"/>
      <c r="I254" s="52"/>
    </row>
    <row r="256" spans="1:9" x14ac:dyDescent="0.25">
      <c r="A256" s="296" t="s">
        <v>225</v>
      </c>
      <c r="B256" s="296"/>
      <c r="C256" s="296"/>
      <c r="D256" s="296"/>
      <c r="E256" s="296"/>
      <c r="F256" s="296"/>
      <c r="G256" s="300">
        <v>227850</v>
      </c>
      <c r="H256" s="300"/>
      <c r="I256" s="300"/>
    </row>
    <row r="257" spans="1:9" x14ac:dyDescent="0.25">
      <c r="B257" s="54"/>
    </row>
    <row r="258" spans="1:9" x14ac:dyDescent="0.25">
      <c r="A258" s="301" t="s">
        <v>41</v>
      </c>
      <c r="B258" s="302"/>
      <c r="C258" s="302"/>
      <c r="D258" s="302"/>
      <c r="E258" s="302"/>
      <c r="F258" s="302"/>
      <c r="G258" s="302"/>
      <c r="H258" s="302"/>
      <c r="I258" s="303"/>
    </row>
    <row r="259" spans="1:9" x14ac:dyDescent="0.25">
      <c r="A259" s="245"/>
      <c r="B259" s="245"/>
      <c r="C259" s="245"/>
      <c r="D259" s="245"/>
      <c r="E259" s="245"/>
      <c r="F259" s="245"/>
      <c r="G259" s="245"/>
      <c r="H259" s="245"/>
      <c r="I259" s="245"/>
    </row>
    <row r="261" spans="1:9" x14ac:dyDescent="0.25">
      <c r="A261" s="294" t="s">
        <v>72</v>
      </c>
      <c r="B261" s="294"/>
      <c r="C261" s="295" t="s">
        <v>242</v>
      </c>
      <c r="D261" s="295"/>
      <c r="E261" s="295"/>
      <c r="F261" s="295"/>
      <c r="G261" s="295"/>
      <c r="H261" s="295"/>
      <c r="I261" s="295"/>
    </row>
    <row r="263" spans="1:9" x14ac:dyDescent="0.25">
      <c r="A263" s="51" t="s">
        <v>42</v>
      </c>
      <c r="B263" s="51" t="s">
        <v>73</v>
      </c>
      <c r="C263" s="51" t="s">
        <v>42</v>
      </c>
      <c r="D263" s="320" t="s">
        <v>75</v>
      </c>
      <c r="E263" s="320"/>
      <c r="F263" s="51" t="s">
        <v>42</v>
      </c>
      <c r="G263" s="51" t="s">
        <v>76</v>
      </c>
      <c r="H263" s="51" t="s">
        <v>42</v>
      </c>
      <c r="I263" s="19" t="s">
        <v>77</v>
      </c>
    </row>
    <row r="265" spans="1:9" x14ac:dyDescent="0.25">
      <c r="A265" s="294" t="s">
        <v>92</v>
      </c>
      <c r="B265" s="294"/>
      <c r="C265" s="295">
        <v>2019</v>
      </c>
      <c r="D265" s="295"/>
    </row>
    <row r="267" spans="1:9" x14ac:dyDescent="0.25">
      <c r="A267" s="294" t="s">
        <v>93</v>
      </c>
      <c r="B267" s="294"/>
      <c r="C267" s="304" t="s">
        <v>279</v>
      </c>
      <c r="D267" s="305"/>
      <c r="E267" s="305"/>
      <c r="F267" s="305"/>
      <c r="G267" s="305"/>
      <c r="H267" s="305"/>
      <c r="I267" s="306"/>
    </row>
    <row r="269" spans="1:9" x14ac:dyDescent="0.25">
      <c r="A269" s="296" t="s">
        <v>59</v>
      </c>
      <c r="B269" s="296"/>
      <c r="C269" s="296"/>
      <c r="D269" s="238">
        <v>9</v>
      </c>
      <c r="E269" s="239"/>
      <c r="F269" s="239"/>
      <c r="G269" s="239"/>
      <c r="H269" s="239"/>
      <c r="I269" s="240"/>
    </row>
    <row r="271" spans="1:9" ht="33" customHeight="1" x14ac:dyDescent="0.25">
      <c r="A271" s="307" t="s">
        <v>33</v>
      </c>
      <c r="B271" s="307"/>
      <c r="C271" s="307"/>
      <c r="D271" s="307"/>
      <c r="E271" s="307"/>
      <c r="F271" s="308" t="s">
        <v>280</v>
      </c>
      <c r="G271" s="309"/>
      <c r="H271" s="309"/>
      <c r="I271" s="310"/>
    </row>
    <row r="273" spans="1:9" x14ac:dyDescent="0.25">
      <c r="A273" s="307" t="s">
        <v>94</v>
      </c>
      <c r="B273" s="307"/>
      <c r="C273" s="307"/>
      <c r="D273" s="307"/>
      <c r="E273" s="307"/>
      <c r="F273" s="307"/>
      <c r="G273" s="307"/>
      <c r="H273" s="321" t="s">
        <v>281</v>
      </c>
      <c r="I273" s="321"/>
    </row>
    <row r="275" spans="1:9" x14ac:dyDescent="0.25">
      <c r="A275" s="294" t="s">
        <v>35</v>
      </c>
      <c r="B275" s="294"/>
      <c r="C275" s="311" t="s">
        <v>282</v>
      </c>
      <c r="D275" s="312"/>
      <c r="E275" s="312"/>
      <c r="F275" s="312"/>
      <c r="G275" s="312"/>
      <c r="H275" s="312"/>
      <c r="I275" s="313"/>
    </row>
    <row r="276" spans="1:9" x14ac:dyDescent="0.25">
      <c r="C276" s="314"/>
      <c r="D276" s="315"/>
      <c r="E276" s="315"/>
      <c r="F276" s="315"/>
      <c r="G276" s="315"/>
      <c r="H276" s="315"/>
      <c r="I276" s="316"/>
    </row>
    <row r="278" spans="1:9" x14ac:dyDescent="0.25">
      <c r="A278" s="296" t="s">
        <v>95</v>
      </c>
      <c r="B278" s="296"/>
      <c r="C278" s="311" t="s">
        <v>282</v>
      </c>
      <c r="D278" s="312"/>
      <c r="E278" s="312"/>
      <c r="F278" s="312"/>
      <c r="G278" s="312"/>
      <c r="H278" s="312"/>
      <c r="I278" s="313"/>
    </row>
    <row r="279" spans="1:9" x14ac:dyDescent="0.25">
      <c r="C279" s="314"/>
      <c r="D279" s="315"/>
      <c r="E279" s="315"/>
      <c r="F279" s="315"/>
      <c r="G279" s="315"/>
      <c r="H279" s="315"/>
      <c r="I279" s="316"/>
    </row>
    <row r="281" spans="1:9" x14ac:dyDescent="0.25">
      <c r="A281" s="296" t="s">
        <v>37</v>
      </c>
      <c r="B281" s="296"/>
      <c r="C281" s="296"/>
      <c r="D281" s="296"/>
      <c r="E281" s="296"/>
      <c r="F281" s="296"/>
      <c r="G281" s="296"/>
      <c r="H281" s="296"/>
      <c r="I281" s="296"/>
    </row>
    <row r="282" spans="1:9" x14ac:dyDescent="0.25">
      <c r="A282" s="297" t="s">
        <v>38</v>
      </c>
      <c r="B282" s="297"/>
      <c r="C282" s="297"/>
      <c r="D282" s="297"/>
      <c r="E282" s="297"/>
      <c r="F282" s="297"/>
      <c r="G282" s="298" t="s">
        <v>235</v>
      </c>
      <c r="H282" s="298" t="s">
        <v>236</v>
      </c>
      <c r="I282" s="298" t="s">
        <v>237</v>
      </c>
    </row>
    <row r="283" spans="1:9" x14ac:dyDescent="0.25">
      <c r="A283" s="297"/>
      <c r="B283" s="297"/>
      <c r="C283" s="297"/>
      <c r="D283" s="297"/>
      <c r="E283" s="297"/>
      <c r="F283" s="297"/>
      <c r="G283" s="299"/>
      <c r="H283" s="299"/>
      <c r="I283" s="299"/>
    </row>
    <row r="284" spans="1:9" x14ac:dyDescent="0.25">
      <c r="A284" s="317" t="s">
        <v>282</v>
      </c>
      <c r="B284" s="318"/>
      <c r="C284" s="318"/>
      <c r="D284" s="318"/>
      <c r="E284" s="318"/>
      <c r="F284" s="319"/>
      <c r="G284" s="52" t="s">
        <v>234</v>
      </c>
      <c r="H284" s="52">
        <v>100</v>
      </c>
      <c r="I284" s="52">
        <v>100</v>
      </c>
    </row>
    <row r="285" spans="1:9" x14ac:dyDescent="0.25">
      <c r="A285" s="317"/>
      <c r="B285" s="318"/>
      <c r="C285" s="318"/>
      <c r="D285" s="318"/>
      <c r="E285" s="318"/>
      <c r="F285" s="319"/>
      <c r="G285" s="52"/>
      <c r="H285" s="52"/>
      <c r="I285" s="52"/>
    </row>
    <row r="286" spans="1:9" x14ac:dyDescent="0.25">
      <c r="A286" s="317"/>
      <c r="B286" s="318"/>
      <c r="C286" s="318"/>
      <c r="D286" s="318"/>
      <c r="E286" s="318"/>
      <c r="F286" s="319"/>
      <c r="G286" s="52"/>
      <c r="H286" s="52"/>
      <c r="I286" s="52"/>
    </row>
    <row r="288" spans="1:9" x14ac:dyDescent="0.25">
      <c r="A288" s="296" t="s">
        <v>225</v>
      </c>
      <c r="B288" s="296"/>
      <c r="C288" s="296"/>
      <c r="D288" s="296"/>
      <c r="E288" s="296"/>
      <c r="F288" s="296"/>
      <c r="G288" s="300">
        <v>1506900</v>
      </c>
      <c r="H288" s="300"/>
      <c r="I288" s="300"/>
    </row>
    <row r="289" spans="1:9" x14ac:dyDescent="0.25">
      <c r="B289" s="54"/>
    </row>
    <row r="290" spans="1:9" x14ac:dyDescent="0.25">
      <c r="A290" s="301" t="s">
        <v>41</v>
      </c>
      <c r="B290" s="302"/>
      <c r="C290" s="302"/>
      <c r="D290" s="302"/>
      <c r="E290" s="302"/>
      <c r="F290" s="302"/>
      <c r="G290" s="302"/>
      <c r="H290" s="302"/>
      <c r="I290" s="303"/>
    </row>
    <row r="291" spans="1:9" x14ac:dyDescent="0.25">
      <c r="A291" s="245"/>
      <c r="B291" s="245"/>
      <c r="C291" s="245"/>
      <c r="D291" s="245"/>
      <c r="E291" s="245"/>
      <c r="F291" s="245"/>
      <c r="G291" s="245"/>
      <c r="H291" s="245"/>
      <c r="I291" s="245"/>
    </row>
  </sheetData>
  <mergeCells count="263">
    <mergeCell ref="A1:I1"/>
    <mergeCell ref="A3:I3"/>
    <mergeCell ref="D7:E7"/>
    <mergeCell ref="A5:B5"/>
    <mergeCell ref="C5:I5"/>
    <mergeCell ref="A9:B9"/>
    <mergeCell ref="C9:D9"/>
    <mergeCell ref="A11:B11"/>
    <mergeCell ref="A32:F32"/>
    <mergeCell ref="G32:I32"/>
    <mergeCell ref="A30:F30"/>
    <mergeCell ref="A13:C13"/>
    <mergeCell ref="D13:I13"/>
    <mergeCell ref="A25:I25"/>
    <mergeCell ref="A26:F27"/>
    <mergeCell ref="C22:I23"/>
    <mergeCell ref="A17:G17"/>
    <mergeCell ref="F15:I15"/>
    <mergeCell ref="A22:B22"/>
    <mergeCell ref="A19:B19"/>
    <mergeCell ref="C19:I20"/>
    <mergeCell ref="A28:F28"/>
    <mergeCell ref="A29:F29"/>
    <mergeCell ref="A35:I35"/>
    <mergeCell ref="C11:I11"/>
    <mergeCell ref="G26:G27"/>
    <mergeCell ref="H26:H27"/>
    <mergeCell ref="I26:I27"/>
    <mergeCell ref="A34:I34"/>
    <mergeCell ref="H17:I17"/>
    <mergeCell ref="A15:E15"/>
    <mergeCell ref="A51:B51"/>
    <mergeCell ref="C51:I52"/>
    <mergeCell ref="A54:B54"/>
    <mergeCell ref="C54:I55"/>
    <mergeCell ref="A43:B43"/>
    <mergeCell ref="C43:I43"/>
    <mergeCell ref="A45:C45"/>
    <mergeCell ref="D45:I45"/>
    <mergeCell ref="A47:E47"/>
    <mergeCell ref="F47:I47"/>
    <mergeCell ref="A66:I66"/>
    <mergeCell ref="A57:I57"/>
    <mergeCell ref="A58:F59"/>
    <mergeCell ref="G58:G59"/>
    <mergeCell ref="H58:H59"/>
    <mergeCell ref="I58:I59"/>
    <mergeCell ref="A60:F60"/>
    <mergeCell ref="A61:F61"/>
    <mergeCell ref="A291:I291"/>
    <mergeCell ref="A124:F124"/>
    <mergeCell ref="A125:F125"/>
    <mergeCell ref="A126:F126"/>
    <mergeCell ref="A113:G113"/>
    <mergeCell ref="H113:I113"/>
    <mergeCell ref="A284:F284"/>
    <mergeCell ref="A285:F285"/>
    <mergeCell ref="A286:F286"/>
    <mergeCell ref="A288:F288"/>
    <mergeCell ref="G288:I288"/>
    <mergeCell ref="A290:I290"/>
    <mergeCell ref="A275:B275"/>
    <mergeCell ref="C275:I276"/>
    <mergeCell ref="A278:B278"/>
    <mergeCell ref="C278:I279"/>
    <mergeCell ref="A281:I281"/>
    <mergeCell ref="A282:F283"/>
    <mergeCell ref="G282:G283"/>
    <mergeCell ref="H282:H283"/>
    <mergeCell ref="I282:I283"/>
    <mergeCell ref="A269:C269"/>
    <mergeCell ref="D269:I269"/>
    <mergeCell ref="A271:E271"/>
    <mergeCell ref="F271:I271"/>
    <mergeCell ref="A273:G273"/>
    <mergeCell ref="H273:I273"/>
    <mergeCell ref="A261:B261"/>
    <mergeCell ref="C261:I261"/>
    <mergeCell ref="D263:E263"/>
    <mergeCell ref="A265:B265"/>
    <mergeCell ref="C265:D265"/>
    <mergeCell ref="A267:B267"/>
    <mergeCell ref="C267:I267"/>
    <mergeCell ref="A253:F253"/>
    <mergeCell ref="A254:F254"/>
    <mergeCell ref="A256:F256"/>
    <mergeCell ref="G256:I256"/>
    <mergeCell ref="A258:I258"/>
    <mergeCell ref="A259:I259"/>
    <mergeCell ref="A249:I249"/>
    <mergeCell ref="A250:F251"/>
    <mergeCell ref="G250:G251"/>
    <mergeCell ref="H250:H251"/>
    <mergeCell ref="I250:I251"/>
    <mergeCell ref="A252:F252"/>
    <mergeCell ref="A241:G241"/>
    <mergeCell ref="H241:I241"/>
    <mergeCell ref="A243:B243"/>
    <mergeCell ref="C243:I244"/>
    <mergeCell ref="A246:B246"/>
    <mergeCell ref="C246:I247"/>
    <mergeCell ref="A235:B235"/>
    <mergeCell ref="C235:I235"/>
    <mergeCell ref="A237:C237"/>
    <mergeCell ref="D237:I237"/>
    <mergeCell ref="A239:E239"/>
    <mergeCell ref="F239:I239"/>
    <mergeCell ref="A227:I227"/>
    <mergeCell ref="A229:B229"/>
    <mergeCell ref="C229:I229"/>
    <mergeCell ref="D231:E231"/>
    <mergeCell ref="A233:B233"/>
    <mergeCell ref="C233:D233"/>
    <mergeCell ref="A220:F220"/>
    <mergeCell ref="A221:F221"/>
    <mergeCell ref="A222:F222"/>
    <mergeCell ref="A224:F224"/>
    <mergeCell ref="G224:I224"/>
    <mergeCell ref="A226:I226"/>
    <mergeCell ref="A211:B211"/>
    <mergeCell ref="C211:I212"/>
    <mergeCell ref="A214:B214"/>
    <mergeCell ref="C214:I215"/>
    <mergeCell ref="A217:I217"/>
    <mergeCell ref="A218:F219"/>
    <mergeCell ref="G218:G219"/>
    <mergeCell ref="H218:H219"/>
    <mergeCell ref="I218:I219"/>
    <mergeCell ref="A205:C205"/>
    <mergeCell ref="D205:I205"/>
    <mergeCell ref="A207:E207"/>
    <mergeCell ref="F207:I207"/>
    <mergeCell ref="A209:G209"/>
    <mergeCell ref="H209:I209"/>
    <mergeCell ref="A197:B197"/>
    <mergeCell ref="C197:I197"/>
    <mergeCell ref="D199:E199"/>
    <mergeCell ref="A201:B201"/>
    <mergeCell ref="C201:D201"/>
    <mergeCell ref="A203:B203"/>
    <mergeCell ref="C203:I203"/>
    <mergeCell ref="A189:F189"/>
    <mergeCell ref="A190:F190"/>
    <mergeCell ref="A192:F192"/>
    <mergeCell ref="G192:I192"/>
    <mergeCell ref="A194:I194"/>
    <mergeCell ref="A195:I195"/>
    <mergeCell ref="A185:I185"/>
    <mergeCell ref="A186:F187"/>
    <mergeCell ref="G186:G187"/>
    <mergeCell ref="H186:H187"/>
    <mergeCell ref="I186:I187"/>
    <mergeCell ref="A188:F188"/>
    <mergeCell ref="A177:G177"/>
    <mergeCell ref="H177:I177"/>
    <mergeCell ref="A179:B179"/>
    <mergeCell ref="C179:I180"/>
    <mergeCell ref="A182:B182"/>
    <mergeCell ref="C182:I183"/>
    <mergeCell ref="A171:B171"/>
    <mergeCell ref="C171:I171"/>
    <mergeCell ref="A173:C173"/>
    <mergeCell ref="D173:I173"/>
    <mergeCell ref="A175:E175"/>
    <mergeCell ref="F175:I175"/>
    <mergeCell ref="A163:I163"/>
    <mergeCell ref="A165:B165"/>
    <mergeCell ref="C165:I165"/>
    <mergeCell ref="D167:E167"/>
    <mergeCell ref="A169:B169"/>
    <mergeCell ref="C169:D169"/>
    <mergeCell ref="A156:F156"/>
    <mergeCell ref="A157:F157"/>
    <mergeCell ref="A158:F158"/>
    <mergeCell ref="A160:F160"/>
    <mergeCell ref="G160:I160"/>
    <mergeCell ref="A162:I162"/>
    <mergeCell ref="A150:B150"/>
    <mergeCell ref="C150:I151"/>
    <mergeCell ref="A153:I153"/>
    <mergeCell ref="A154:F155"/>
    <mergeCell ref="G154:G155"/>
    <mergeCell ref="H154:H155"/>
    <mergeCell ref="I154:I155"/>
    <mergeCell ref="A143:E143"/>
    <mergeCell ref="F143:I143"/>
    <mergeCell ref="A145:G145"/>
    <mergeCell ref="H145:I145"/>
    <mergeCell ref="A147:B147"/>
    <mergeCell ref="C147:I148"/>
    <mergeCell ref="D135:E135"/>
    <mergeCell ref="A137:B137"/>
    <mergeCell ref="C137:D137"/>
    <mergeCell ref="A139:B139"/>
    <mergeCell ref="C139:I139"/>
    <mergeCell ref="A141:C141"/>
    <mergeCell ref="D141:I141"/>
    <mergeCell ref="A37:B37"/>
    <mergeCell ref="C37:I37"/>
    <mergeCell ref="D39:E39"/>
    <mergeCell ref="A41:B41"/>
    <mergeCell ref="C41:D41"/>
    <mergeCell ref="G64:I64"/>
    <mergeCell ref="A62:F62"/>
    <mergeCell ref="A64:F64"/>
    <mergeCell ref="A49:G49"/>
    <mergeCell ref="H49:I49"/>
    <mergeCell ref="A67:I67"/>
    <mergeCell ref="A69:B69"/>
    <mergeCell ref="C69:I69"/>
    <mergeCell ref="D71:E71"/>
    <mergeCell ref="A73:B73"/>
    <mergeCell ref="C73:D73"/>
    <mergeCell ref="C75:I75"/>
    <mergeCell ref="A77:C77"/>
    <mergeCell ref="D77:I77"/>
    <mergeCell ref="A79:E79"/>
    <mergeCell ref="F79:I79"/>
    <mergeCell ref="A81:G81"/>
    <mergeCell ref="H81:I81"/>
    <mergeCell ref="A75:B75"/>
    <mergeCell ref="A92:F92"/>
    <mergeCell ref="A98:I98"/>
    <mergeCell ref="A83:B83"/>
    <mergeCell ref="C83:I84"/>
    <mergeCell ref="A86:B86"/>
    <mergeCell ref="C86:I87"/>
    <mergeCell ref="A89:I89"/>
    <mergeCell ref="A90:F91"/>
    <mergeCell ref="G90:G91"/>
    <mergeCell ref="H90:H91"/>
    <mergeCell ref="I90:I91"/>
    <mergeCell ref="A99:I99"/>
    <mergeCell ref="A96:F96"/>
    <mergeCell ref="A94:F94"/>
    <mergeCell ref="A93:F93"/>
    <mergeCell ref="G96:I96"/>
    <mergeCell ref="A101:B101"/>
    <mergeCell ref="C101:I101"/>
    <mergeCell ref="D103:E103"/>
    <mergeCell ref="A105:B105"/>
    <mergeCell ref="C105:D105"/>
    <mergeCell ref="A107:B107"/>
    <mergeCell ref="C107:I107"/>
    <mergeCell ref="A109:C109"/>
    <mergeCell ref="D109:I109"/>
    <mergeCell ref="A111:E111"/>
    <mergeCell ref="F111:I111"/>
    <mergeCell ref="A115:B115"/>
    <mergeCell ref="C115:I116"/>
    <mergeCell ref="A118:B118"/>
    <mergeCell ref="C118:I119"/>
    <mergeCell ref="A133:B133"/>
    <mergeCell ref="C133:I133"/>
    <mergeCell ref="A121:I121"/>
    <mergeCell ref="A122:F123"/>
    <mergeCell ref="G122:G123"/>
    <mergeCell ref="H122:H123"/>
    <mergeCell ref="I122:I123"/>
    <mergeCell ref="A128:F128"/>
    <mergeCell ref="G128:I128"/>
    <mergeCell ref="A130:I130"/>
    <mergeCell ref="A131:I131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workbookViewId="0">
      <selection activeCell="D4" sqref="D4:F4"/>
    </sheetView>
  </sheetViews>
  <sheetFormatPr defaultColWidth="9.140625" defaultRowHeight="15.75" x14ac:dyDescent="0.25"/>
  <cols>
    <col min="1" max="16384" width="9.140625" style="17"/>
  </cols>
  <sheetData>
    <row r="1" spans="1:12" x14ac:dyDescent="0.25">
      <c r="A1" s="247" t="s">
        <v>96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2" x14ac:dyDescent="0.25">
      <c r="A2" s="247" t="s">
        <v>97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4" spans="1:12" x14ac:dyDescent="0.25">
      <c r="A4" s="322" t="s">
        <v>73</v>
      </c>
      <c r="B4" s="322"/>
      <c r="C4" s="322"/>
      <c r="D4" s="323" t="s">
        <v>75</v>
      </c>
      <c r="E4" s="323"/>
      <c r="F4" s="323"/>
      <c r="G4" s="323" t="s">
        <v>76</v>
      </c>
      <c r="H4" s="323"/>
      <c r="I4" s="323"/>
      <c r="J4" s="323" t="s">
        <v>77</v>
      </c>
      <c r="K4" s="323"/>
      <c r="L4" s="323"/>
    </row>
    <row r="5" spans="1:12" s="16" customFormat="1" x14ac:dyDescent="0.25">
      <c r="A5" s="322" t="s">
        <v>98</v>
      </c>
      <c r="B5" s="322"/>
      <c r="C5" s="322"/>
      <c r="D5" s="323" t="s">
        <v>98</v>
      </c>
      <c r="E5" s="323"/>
      <c r="F5" s="323"/>
      <c r="G5" s="323" t="s">
        <v>98</v>
      </c>
      <c r="H5" s="323"/>
      <c r="I5" s="323"/>
      <c r="J5" s="323" t="s">
        <v>98</v>
      </c>
      <c r="K5" s="323"/>
      <c r="L5" s="323"/>
    </row>
    <row r="7" spans="1:12" x14ac:dyDescent="0.25">
      <c r="A7" s="294" t="s">
        <v>72</v>
      </c>
      <c r="B7" s="294"/>
      <c r="C7" s="294" t="str">
        <f>Dados!B6</f>
        <v>ITIRAPUA</v>
      </c>
      <c r="D7" s="294"/>
      <c r="E7" s="294"/>
      <c r="F7" s="294"/>
      <c r="G7" s="294"/>
      <c r="H7" s="294"/>
      <c r="I7" s="294"/>
      <c r="J7" s="294"/>
      <c r="K7" s="294"/>
      <c r="L7" s="294"/>
    </row>
    <row r="9" spans="1:12" x14ac:dyDescent="0.25">
      <c r="A9" s="295" t="s">
        <v>92</v>
      </c>
      <c r="B9" s="295"/>
      <c r="C9" s="295"/>
      <c r="D9" s="295"/>
      <c r="E9" s="329">
        <f>Dados!B10</f>
        <v>2022</v>
      </c>
      <c r="F9" s="330"/>
      <c r="G9" s="330"/>
      <c r="H9" s="330"/>
      <c r="I9" s="330"/>
      <c r="J9" s="330"/>
      <c r="K9" s="330"/>
      <c r="L9" s="331"/>
    </row>
    <row r="10" spans="1:12" x14ac:dyDescent="0.25">
      <c r="A10" s="295" t="s">
        <v>54</v>
      </c>
      <c r="B10" s="295"/>
      <c r="C10" s="295"/>
      <c r="D10" s="295"/>
      <c r="E10" s="332"/>
      <c r="F10" s="333"/>
      <c r="G10" s="333"/>
      <c r="H10" s="333"/>
      <c r="I10" s="333"/>
      <c r="J10" s="333"/>
      <c r="K10" s="333"/>
      <c r="L10" s="334"/>
    </row>
    <row r="11" spans="1:12" x14ac:dyDescent="0.25">
      <c r="A11" s="295" t="s">
        <v>71</v>
      </c>
      <c r="B11" s="295"/>
      <c r="C11" s="295"/>
      <c r="D11" s="295"/>
      <c r="E11" s="324"/>
      <c r="F11" s="325"/>
      <c r="G11" s="325"/>
      <c r="H11" s="325"/>
      <c r="I11" s="325"/>
      <c r="J11" s="325"/>
      <c r="K11" s="325"/>
      <c r="L11" s="326"/>
    </row>
    <row r="12" spans="1:12" x14ac:dyDescent="0.25">
      <c r="A12" s="295" t="s">
        <v>55</v>
      </c>
      <c r="B12" s="295"/>
      <c r="C12" s="295"/>
      <c r="D12" s="295"/>
      <c r="E12" s="327"/>
      <c r="F12" s="327"/>
      <c r="G12" s="327"/>
      <c r="H12" s="327"/>
      <c r="I12" s="327"/>
      <c r="J12" s="327"/>
      <c r="K12" s="327"/>
      <c r="L12" s="327"/>
    </row>
    <row r="13" spans="1:12" x14ac:dyDescent="0.25">
      <c r="A13" s="295" t="s">
        <v>70</v>
      </c>
      <c r="B13" s="295"/>
      <c r="C13" s="295"/>
      <c r="D13" s="295"/>
      <c r="E13" s="328"/>
      <c r="F13" s="328"/>
      <c r="G13" s="328"/>
      <c r="H13" s="328"/>
      <c r="I13" s="328"/>
      <c r="J13" s="328"/>
      <c r="K13" s="328"/>
      <c r="L13" s="328"/>
    </row>
    <row r="14" spans="1:12" x14ac:dyDescent="0.25">
      <c r="A14" s="295" t="s">
        <v>56</v>
      </c>
      <c r="B14" s="295"/>
      <c r="C14" s="295"/>
      <c r="D14" s="295"/>
      <c r="E14" s="327"/>
      <c r="F14" s="327"/>
      <c r="G14" s="327"/>
      <c r="H14" s="327"/>
      <c r="I14" s="327"/>
      <c r="J14" s="327"/>
      <c r="K14" s="327"/>
      <c r="L14" s="327"/>
    </row>
    <row r="15" spans="1:12" x14ac:dyDescent="0.25">
      <c r="A15" s="295" t="s">
        <v>69</v>
      </c>
      <c r="B15" s="295"/>
      <c r="C15" s="295"/>
      <c r="D15" s="295"/>
      <c r="E15" s="338"/>
      <c r="F15" s="338"/>
      <c r="G15" s="338"/>
      <c r="H15" s="338"/>
      <c r="I15" s="338"/>
      <c r="J15" s="338"/>
      <c r="K15" s="338"/>
      <c r="L15" s="338"/>
    </row>
    <row r="16" spans="1:12" x14ac:dyDescent="0.25">
      <c r="A16" s="295" t="s">
        <v>32</v>
      </c>
      <c r="B16" s="295"/>
      <c r="C16" s="295"/>
      <c r="D16" s="295"/>
      <c r="E16" s="327"/>
      <c r="F16" s="327"/>
      <c r="G16" s="327"/>
      <c r="H16" s="327"/>
      <c r="I16" s="327"/>
      <c r="J16" s="327"/>
      <c r="K16" s="327"/>
      <c r="L16" s="327"/>
    </row>
    <row r="17" spans="1:12" x14ac:dyDescent="0.25">
      <c r="A17" s="295" t="s">
        <v>59</v>
      </c>
      <c r="B17" s="295"/>
      <c r="C17" s="295"/>
      <c r="D17" s="295"/>
      <c r="E17" s="339"/>
      <c r="F17" s="339"/>
      <c r="G17" s="339"/>
      <c r="H17" s="339"/>
      <c r="I17" s="339"/>
      <c r="J17" s="339"/>
      <c r="K17" s="339"/>
      <c r="L17" s="339"/>
    </row>
    <row r="19" spans="1:12" x14ac:dyDescent="0.25">
      <c r="A19" s="296" t="s">
        <v>99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</row>
    <row r="21" spans="1:12" x14ac:dyDescent="0.25">
      <c r="A21" s="337" t="s">
        <v>100</v>
      </c>
      <c r="B21" s="337"/>
      <c r="C21" s="337"/>
      <c r="D21" s="332"/>
      <c r="E21" s="333"/>
      <c r="F21" s="333"/>
      <c r="G21" s="333"/>
      <c r="H21" s="333"/>
      <c r="I21" s="333"/>
      <c r="J21" s="333"/>
      <c r="K21" s="333"/>
      <c r="L21" s="334"/>
    </row>
    <row r="23" spans="1:12" x14ac:dyDescent="0.25">
      <c r="A23" s="337" t="s">
        <v>68</v>
      </c>
      <c r="B23" s="337"/>
      <c r="C23" s="337"/>
      <c r="D23" s="335"/>
      <c r="E23" s="335"/>
      <c r="F23" s="335"/>
      <c r="G23" s="335"/>
      <c r="H23" s="335"/>
      <c r="I23" s="335"/>
      <c r="J23" s="335"/>
      <c r="K23" s="335"/>
      <c r="L23" s="335"/>
    </row>
    <row r="25" spans="1:12" x14ac:dyDescent="0.25">
      <c r="A25" s="336" t="s">
        <v>101</v>
      </c>
      <c r="B25" s="336"/>
      <c r="C25" s="336"/>
      <c r="D25" s="336"/>
      <c r="E25" s="336"/>
      <c r="F25" s="336"/>
      <c r="G25" s="336" t="s">
        <v>66</v>
      </c>
      <c r="H25" s="336"/>
      <c r="I25" s="336"/>
      <c r="J25" s="336"/>
      <c r="K25" s="336"/>
      <c r="L25" s="336"/>
    </row>
    <row r="26" spans="1:12" x14ac:dyDescent="0.25">
      <c r="A26" s="231"/>
      <c r="B26" s="232"/>
      <c r="C26" s="232"/>
      <c r="D26" s="232"/>
      <c r="E26" s="232"/>
      <c r="F26" s="233"/>
      <c r="G26" s="245"/>
      <c r="H26" s="245"/>
      <c r="I26" s="245"/>
      <c r="J26" s="245"/>
      <c r="K26" s="245"/>
      <c r="L26" s="245"/>
    </row>
    <row r="28" spans="1:12" x14ac:dyDescent="0.25">
      <c r="A28" s="337" t="s">
        <v>102</v>
      </c>
      <c r="B28" s="337"/>
      <c r="C28" s="337"/>
      <c r="D28" s="337"/>
      <c r="E28" s="337"/>
      <c r="F28" s="340"/>
      <c r="G28" s="327"/>
      <c r="H28" s="327"/>
      <c r="I28" s="327"/>
      <c r="J28" s="327"/>
      <c r="K28" s="327"/>
      <c r="L28" s="327"/>
    </row>
    <row r="30" spans="1:12" x14ac:dyDescent="0.25">
      <c r="A30" s="336" t="s">
        <v>103</v>
      </c>
      <c r="B30" s="336"/>
      <c r="C30" s="245"/>
      <c r="D30" s="245"/>
      <c r="E30" s="245"/>
      <c r="F30" s="245"/>
      <c r="G30" s="245"/>
      <c r="H30" s="245"/>
      <c r="I30" s="245"/>
      <c r="J30" s="245"/>
      <c r="K30" s="245"/>
      <c r="L30" s="245"/>
    </row>
    <row r="31" spans="1:12" x14ac:dyDescent="0.25">
      <c r="A31" s="336" t="s">
        <v>104</v>
      </c>
      <c r="B31" s="336"/>
      <c r="C31" s="245"/>
      <c r="D31" s="245"/>
      <c r="E31" s="245"/>
      <c r="F31" s="245"/>
      <c r="G31" s="245"/>
      <c r="H31" s="245"/>
      <c r="I31" s="245"/>
      <c r="J31" s="245"/>
      <c r="K31" s="245"/>
      <c r="L31" s="245"/>
    </row>
    <row r="32" spans="1:12" x14ac:dyDescent="0.25">
      <c r="C32" s="245"/>
      <c r="D32" s="245"/>
      <c r="E32" s="245"/>
      <c r="F32" s="245"/>
      <c r="G32" s="245"/>
      <c r="H32" s="245"/>
      <c r="I32" s="245"/>
      <c r="J32" s="245"/>
      <c r="K32" s="245"/>
      <c r="L32" s="245"/>
    </row>
  </sheetData>
  <mergeCells count="46">
    <mergeCell ref="A26:F26"/>
    <mergeCell ref="G26:L26"/>
    <mergeCell ref="A28:E28"/>
    <mergeCell ref="F28:L28"/>
    <mergeCell ref="A23:C23"/>
    <mergeCell ref="A30:B30"/>
    <mergeCell ref="C30:L30"/>
    <mergeCell ref="C31:L31"/>
    <mergeCell ref="C32:L32"/>
    <mergeCell ref="A31:B31"/>
    <mergeCell ref="A14:D14"/>
    <mergeCell ref="D23:L23"/>
    <mergeCell ref="G25:L25"/>
    <mergeCell ref="A25:F25"/>
    <mergeCell ref="A19:L19"/>
    <mergeCell ref="A21:C21"/>
    <mergeCell ref="E15:L15"/>
    <mergeCell ref="E16:L16"/>
    <mergeCell ref="E17:L17"/>
    <mergeCell ref="A16:D16"/>
    <mergeCell ref="A17:D17"/>
    <mergeCell ref="D21:L21"/>
    <mergeCell ref="A7:B7"/>
    <mergeCell ref="C7:L7"/>
    <mergeCell ref="J5:L5"/>
    <mergeCell ref="A15:D15"/>
    <mergeCell ref="E11:L11"/>
    <mergeCell ref="E12:L12"/>
    <mergeCell ref="E14:L14"/>
    <mergeCell ref="D5:F5"/>
    <mergeCell ref="E13:L13"/>
    <mergeCell ref="A10:D10"/>
    <mergeCell ref="E9:L9"/>
    <mergeCell ref="E10:L10"/>
    <mergeCell ref="A9:D9"/>
    <mergeCell ref="A11:D11"/>
    <mergeCell ref="A12:D12"/>
    <mergeCell ref="A13:D13"/>
    <mergeCell ref="A1:K1"/>
    <mergeCell ref="A2:L2"/>
    <mergeCell ref="A4:C4"/>
    <mergeCell ref="A5:C5"/>
    <mergeCell ref="D4:F4"/>
    <mergeCell ref="G4:I4"/>
    <mergeCell ref="G5:I5"/>
    <mergeCell ref="J4:L4"/>
  </mergeCells>
  <phoneticPr fontId="0" type="noConversion"/>
  <pageMargins left="0.35433070866141736" right="0.27559055118110237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Planilha1</vt:lpstr>
      <vt:lpstr>Receitas</vt:lpstr>
      <vt:lpstr>Dados</vt:lpstr>
      <vt:lpstr>PPA - ANEXO I</vt:lpstr>
      <vt:lpstr>PPA - ANEXO II</vt:lpstr>
      <vt:lpstr>PPA - ANEXO III</vt:lpstr>
      <vt:lpstr>PPA - ANEXO IV</vt:lpstr>
      <vt:lpstr>LDO - ANEXO V</vt:lpstr>
      <vt:lpstr>LDO - ANEXO VI</vt:lpstr>
      <vt:lpstr>METAS I</vt:lpstr>
      <vt:lpstr>METAS II</vt:lpstr>
      <vt:lpstr>METAS III</vt:lpstr>
      <vt:lpstr>METAS IV</vt:lpstr>
      <vt:lpstr>METAS V</vt:lpstr>
      <vt:lpstr>METAS VI</vt:lpstr>
      <vt:lpstr>METAS VII</vt:lpstr>
      <vt:lpstr>METAS VIII</vt:lpstr>
      <vt:lpstr>RISCOS FISCAIS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 PREFERENCIAL</dc:creator>
  <cp:lastModifiedBy>Usuario</cp:lastModifiedBy>
  <cp:lastPrinted>2021-05-04T13:57:26Z</cp:lastPrinted>
  <dcterms:created xsi:type="dcterms:W3CDTF">2005-04-13T15:42:22Z</dcterms:created>
  <dcterms:modified xsi:type="dcterms:W3CDTF">2021-05-06T16:46:06Z</dcterms:modified>
  <cp:contentStatus/>
</cp:coreProperties>
</file>